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C:\Users\anton\Desktop\VO - Obce\VO - Prosačov\Rekonštrukcia Domu nádeje Prosačov (MAS)\"/>
    </mc:Choice>
  </mc:AlternateContent>
  <xr:revisionPtr revIDLastSave="0" documentId="13_ncr:1_{C6BE621B-2157-4BF3-96D3-ADEAB36FDEEA}" xr6:coauthVersionLast="43" xr6:coauthVersionMax="43" xr10:uidLastSave="{00000000-0000-0000-0000-000000000000}"/>
  <bookViews>
    <workbookView xWindow="-15" yWindow="0" windowWidth="14730" windowHeight="15465" xr2:uid="{00000000-000D-0000-FFFF-FFFF00000000}"/>
  </bookViews>
  <sheets>
    <sheet name="Rekapitulácia stavby" sheetId="1" r:id="rId1"/>
    <sheet name="249 - Rekonštrukcia Domu ..." sheetId="2" r:id="rId2"/>
  </sheets>
  <definedNames>
    <definedName name="_xlnm._FilterDatabase" localSheetId="1" hidden="1">'249 - Rekonštrukcia Domu ...'!$C$125:$K$185</definedName>
    <definedName name="_xlnm.Print_Titles" localSheetId="1">'249 - Rekonštrukcia Domu ...'!$125:$125</definedName>
    <definedName name="_xlnm.Print_Titles" localSheetId="0">'Rekapitulácia stavby'!$92:$92</definedName>
    <definedName name="_xlnm.Print_Area" localSheetId="1">'249 - Rekonštrukcia Domu ...'!$C$4:$J$76,'249 - Rekonštrukcia Domu ...'!$C$115:$K$185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95" i="1" l="1"/>
  <c r="AX95" i="1"/>
  <c r="BI185" i="2"/>
  <c r="BH185" i="2"/>
  <c r="BG185" i="2"/>
  <c r="BE185" i="2"/>
  <c r="T185" i="2"/>
  <c r="R185" i="2"/>
  <c r="P185" i="2"/>
  <c r="BK185" i="2"/>
  <c r="BF185" i="2"/>
  <c r="BI184" i="2"/>
  <c r="BH184" i="2"/>
  <c r="BG184" i="2"/>
  <c r="BE184" i="2"/>
  <c r="T184" i="2"/>
  <c r="R184" i="2"/>
  <c r="P184" i="2"/>
  <c r="BK184" i="2"/>
  <c r="BF184" i="2"/>
  <c r="BI183" i="2"/>
  <c r="BH183" i="2"/>
  <c r="BG183" i="2"/>
  <c r="BE183" i="2"/>
  <c r="T183" i="2"/>
  <c r="R183" i="2"/>
  <c r="P183" i="2"/>
  <c r="BK183" i="2"/>
  <c r="BF183" i="2"/>
  <c r="BI182" i="2"/>
  <c r="BH182" i="2"/>
  <c r="BG182" i="2"/>
  <c r="BE182" i="2"/>
  <c r="T182" i="2"/>
  <c r="R182" i="2"/>
  <c r="P182" i="2"/>
  <c r="BK182" i="2"/>
  <c r="BF182" i="2"/>
  <c r="BI181" i="2"/>
  <c r="BH181" i="2"/>
  <c r="BG181" i="2"/>
  <c r="BE181" i="2"/>
  <c r="T181" i="2"/>
  <c r="T180" i="2"/>
  <c r="R181" i="2"/>
  <c r="P181" i="2"/>
  <c r="P180" i="2" s="1"/>
  <c r="BK181" i="2"/>
  <c r="BF181" i="2"/>
  <c r="BI179" i="2"/>
  <c r="BH179" i="2"/>
  <c r="BG179" i="2"/>
  <c r="BE179" i="2"/>
  <c r="T179" i="2"/>
  <c r="R179" i="2"/>
  <c r="P179" i="2"/>
  <c r="BK179" i="2"/>
  <c r="BF179" i="2"/>
  <c r="BI178" i="2"/>
  <c r="BH178" i="2"/>
  <c r="BG178" i="2"/>
  <c r="BE178" i="2"/>
  <c r="T178" i="2"/>
  <c r="T177" i="2" s="1"/>
  <c r="R178" i="2"/>
  <c r="R177" i="2" s="1"/>
  <c r="P178" i="2"/>
  <c r="P177" i="2" s="1"/>
  <c r="BK178" i="2"/>
  <c r="BF178" i="2"/>
  <c r="BI176" i="2"/>
  <c r="BH176" i="2"/>
  <c r="BG176" i="2"/>
  <c r="BE176" i="2"/>
  <c r="T176" i="2"/>
  <c r="R176" i="2"/>
  <c r="P176" i="2"/>
  <c r="BK176" i="2"/>
  <c r="BF176" i="2"/>
  <c r="BI175" i="2"/>
  <c r="BH175" i="2"/>
  <c r="BG175" i="2"/>
  <c r="BE175" i="2"/>
  <c r="T175" i="2"/>
  <c r="T174" i="2"/>
  <c r="R175" i="2"/>
  <c r="R174" i="2"/>
  <c r="P175" i="2"/>
  <c r="P174" i="2"/>
  <c r="BK175" i="2"/>
  <c r="BF175" i="2"/>
  <c r="BI173" i="2"/>
  <c r="BH173" i="2"/>
  <c r="BG173" i="2"/>
  <c r="BE173" i="2"/>
  <c r="T173" i="2"/>
  <c r="R173" i="2"/>
  <c r="P173" i="2"/>
  <c r="BK173" i="2"/>
  <c r="BF173" i="2"/>
  <c r="BI172" i="2"/>
  <c r="BH172" i="2"/>
  <c r="BG172" i="2"/>
  <c r="BE172" i="2"/>
  <c r="T172" i="2"/>
  <c r="T171" i="2"/>
  <c r="R172" i="2"/>
  <c r="P172" i="2"/>
  <c r="P171" i="2" s="1"/>
  <c r="P170" i="2" s="1"/>
  <c r="BK172" i="2"/>
  <c r="BK171" i="2" s="1"/>
  <c r="BF172" i="2"/>
  <c r="BI169" i="2"/>
  <c r="BH169" i="2"/>
  <c r="BG169" i="2"/>
  <c r="BE169" i="2"/>
  <c r="T169" i="2"/>
  <c r="T168" i="2"/>
  <c r="R169" i="2"/>
  <c r="R168" i="2"/>
  <c r="P169" i="2"/>
  <c r="P168" i="2"/>
  <c r="BK169" i="2"/>
  <c r="BK168" i="2"/>
  <c r="J103" i="2" s="1"/>
  <c r="BF169" i="2"/>
  <c r="BI167" i="2"/>
  <c r="BH167" i="2"/>
  <c r="BG167" i="2"/>
  <c r="BE167" i="2"/>
  <c r="T167" i="2"/>
  <c r="R167" i="2"/>
  <c r="P167" i="2"/>
  <c r="BK167" i="2"/>
  <c r="BF167" i="2"/>
  <c r="BI166" i="2"/>
  <c r="BH166" i="2"/>
  <c r="BG166" i="2"/>
  <c r="BE166" i="2"/>
  <c r="T166" i="2"/>
  <c r="R166" i="2"/>
  <c r="P166" i="2"/>
  <c r="BK166" i="2"/>
  <c r="BF166" i="2"/>
  <c r="BI165" i="2"/>
  <c r="BH165" i="2"/>
  <c r="BG165" i="2"/>
  <c r="BE165" i="2"/>
  <c r="T165" i="2"/>
  <c r="R165" i="2"/>
  <c r="P165" i="2"/>
  <c r="BK165" i="2"/>
  <c r="BF165" i="2"/>
  <c r="BI164" i="2"/>
  <c r="BH164" i="2"/>
  <c r="BG164" i="2"/>
  <c r="BE164" i="2"/>
  <c r="T164" i="2"/>
  <c r="R164" i="2"/>
  <c r="P164" i="2"/>
  <c r="BK164" i="2"/>
  <c r="BF164" i="2"/>
  <c r="BI163" i="2"/>
  <c r="BH163" i="2"/>
  <c r="BG163" i="2"/>
  <c r="BE163" i="2"/>
  <c r="T163" i="2"/>
  <c r="R163" i="2"/>
  <c r="P163" i="2"/>
  <c r="BK163" i="2"/>
  <c r="BF163" i="2"/>
  <c r="BI162" i="2"/>
  <c r="BH162" i="2"/>
  <c r="BG162" i="2"/>
  <c r="BE162" i="2"/>
  <c r="T162" i="2"/>
  <c r="R162" i="2"/>
  <c r="P162" i="2"/>
  <c r="BK162" i="2"/>
  <c r="BF162" i="2"/>
  <c r="BI161" i="2"/>
  <c r="BH161" i="2"/>
  <c r="BG161" i="2"/>
  <c r="BE161" i="2"/>
  <c r="T161" i="2"/>
  <c r="R161" i="2"/>
  <c r="P161" i="2"/>
  <c r="BK161" i="2"/>
  <c r="BF161" i="2"/>
  <c r="BI160" i="2"/>
  <c r="BH160" i="2"/>
  <c r="BG160" i="2"/>
  <c r="BE160" i="2"/>
  <c r="T160" i="2"/>
  <c r="T159" i="2" s="1"/>
  <c r="R160" i="2"/>
  <c r="R159" i="2" s="1"/>
  <c r="P160" i="2"/>
  <c r="P159" i="2" s="1"/>
  <c r="BK160" i="2"/>
  <c r="BK159" i="2" s="1"/>
  <c r="J102" i="2" s="1"/>
  <c r="BF160" i="2"/>
  <c r="BI158" i="2"/>
  <c r="BH158" i="2"/>
  <c r="BG158" i="2"/>
  <c r="BE158" i="2"/>
  <c r="T158" i="2"/>
  <c r="R158" i="2"/>
  <c r="P158" i="2"/>
  <c r="BK158" i="2"/>
  <c r="BF158" i="2"/>
  <c r="BI157" i="2"/>
  <c r="BH157" i="2"/>
  <c r="BG157" i="2"/>
  <c r="BE157" i="2"/>
  <c r="T157" i="2"/>
  <c r="R157" i="2"/>
  <c r="P157" i="2"/>
  <c r="BK157" i="2"/>
  <c r="BF157" i="2"/>
  <c r="BI156" i="2"/>
  <c r="BH156" i="2"/>
  <c r="BG156" i="2"/>
  <c r="BE156" i="2"/>
  <c r="T156" i="2"/>
  <c r="R156" i="2"/>
  <c r="P156" i="2"/>
  <c r="BK156" i="2"/>
  <c r="BF156" i="2"/>
  <c r="BI155" i="2"/>
  <c r="BH155" i="2"/>
  <c r="BG155" i="2"/>
  <c r="BE155" i="2"/>
  <c r="T155" i="2"/>
  <c r="T154" i="2"/>
  <c r="R155" i="2"/>
  <c r="P155" i="2"/>
  <c r="P154" i="2" s="1"/>
  <c r="BK155" i="2"/>
  <c r="BF155" i="2"/>
  <c r="BI153" i="2"/>
  <c r="BH153" i="2"/>
  <c r="BG153" i="2"/>
  <c r="BE153" i="2"/>
  <c r="T153" i="2"/>
  <c r="R153" i="2"/>
  <c r="P153" i="2"/>
  <c r="BK153" i="2"/>
  <c r="BF153" i="2"/>
  <c r="BI152" i="2"/>
  <c r="BH152" i="2"/>
  <c r="BG152" i="2"/>
  <c r="BE152" i="2"/>
  <c r="T152" i="2"/>
  <c r="R152" i="2"/>
  <c r="P152" i="2"/>
  <c r="BK152" i="2"/>
  <c r="BF152" i="2"/>
  <c r="BI151" i="2"/>
  <c r="BH151" i="2"/>
  <c r="BG151" i="2"/>
  <c r="BE151" i="2"/>
  <c r="T151" i="2"/>
  <c r="R151" i="2"/>
  <c r="P151" i="2"/>
  <c r="BK151" i="2"/>
  <c r="BF151" i="2"/>
  <c r="BI150" i="2"/>
  <c r="BH150" i="2"/>
  <c r="BG150" i="2"/>
  <c r="BE150" i="2"/>
  <c r="T150" i="2"/>
  <c r="R150" i="2"/>
  <c r="P150" i="2"/>
  <c r="BK150" i="2"/>
  <c r="BF150" i="2"/>
  <c r="BI149" i="2"/>
  <c r="BH149" i="2"/>
  <c r="BG149" i="2"/>
  <c r="BE149" i="2"/>
  <c r="T149" i="2"/>
  <c r="R149" i="2"/>
  <c r="P149" i="2"/>
  <c r="BK149" i="2"/>
  <c r="BF149" i="2"/>
  <c r="BI148" i="2"/>
  <c r="BH148" i="2"/>
  <c r="BG148" i="2"/>
  <c r="BE148" i="2"/>
  <c r="T148" i="2"/>
  <c r="R148" i="2"/>
  <c r="P148" i="2"/>
  <c r="BK148" i="2"/>
  <c r="BF148" i="2"/>
  <c r="BI147" i="2"/>
  <c r="BH147" i="2"/>
  <c r="BG147" i="2"/>
  <c r="BE147" i="2"/>
  <c r="T147" i="2"/>
  <c r="R147" i="2"/>
  <c r="P147" i="2"/>
  <c r="BK147" i="2"/>
  <c r="BF147" i="2"/>
  <c r="BI146" i="2"/>
  <c r="BH146" i="2"/>
  <c r="BG146" i="2"/>
  <c r="BE146" i="2"/>
  <c r="T146" i="2"/>
  <c r="T145" i="2" s="1"/>
  <c r="R146" i="2"/>
  <c r="R145" i="2" s="1"/>
  <c r="P146" i="2"/>
  <c r="P145" i="2" s="1"/>
  <c r="BK146" i="2"/>
  <c r="BF146" i="2"/>
  <c r="BI144" i="2"/>
  <c r="BH144" i="2"/>
  <c r="BG144" i="2"/>
  <c r="BE144" i="2"/>
  <c r="T144" i="2"/>
  <c r="T143" i="2"/>
  <c r="R144" i="2"/>
  <c r="R143" i="2"/>
  <c r="P144" i="2"/>
  <c r="P143" i="2"/>
  <c r="BK144" i="2"/>
  <c r="BK143" i="2"/>
  <c r="J99" i="2" s="1"/>
  <c r="BF144" i="2"/>
  <c r="BI142" i="2"/>
  <c r="BH142" i="2"/>
  <c r="BG142" i="2"/>
  <c r="BE142" i="2"/>
  <c r="T142" i="2"/>
  <c r="R142" i="2"/>
  <c r="P142" i="2"/>
  <c r="BK142" i="2"/>
  <c r="BF142" i="2"/>
  <c r="BI141" i="2"/>
  <c r="BH141" i="2"/>
  <c r="BG141" i="2"/>
  <c r="BE141" i="2"/>
  <c r="T141" i="2"/>
  <c r="R141" i="2"/>
  <c r="P141" i="2"/>
  <c r="BK141" i="2"/>
  <c r="BF141" i="2"/>
  <c r="BI140" i="2"/>
  <c r="BH140" i="2"/>
  <c r="BG140" i="2"/>
  <c r="BE140" i="2"/>
  <c r="T140" i="2"/>
  <c r="T139" i="2" s="1"/>
  <c r="R140" i="2"/>
  <c r="R139" i="2" s="1"/>
  <c r="P140" i="2"/>
  <c r="P139" i="2" s="1"/>
  <c r="BK140" i="2"/>
  <c r="BF140" i="2"/>
  <c r="BI138" i="2"/>
  <c r="BH138" i="2"/>
  <c r="BG138" i="2"/>
  <c r="BE138" i="2"/>
  <c r="T138" i="2"/>
  <c r="R138" i="2"/>
  <c r="P138" i="2"/>
  <c r="BK138" i="2"/>
  <c r="BF138" i="2"/>
  <c r="BI137" i="2"/>
  <c r="BH137" i="2"/>
  <c r="BG137" i="2"/>
  <c r="BE137" i="2"/>
  <c r="T137" i="2"/>
  <c r="R137" i="2"/>
  <c r="P137" i="2"/>
  <c r="BK137" i="2"/>
  <c r="BF137" i="2"/>
  <c r="BI136" i="2"/>
  <c r="BH136" i="2"/>
  <c r="BG136" i="2"/>
  <c r="BE136" i="2"/>
  <c r="T136" i="2"/>
  <c r="T135" i="2"/>
  <c r="R136" i="2"/>
  <c r="R135" i="2"/>
  <c r="P136" i="2"/>
  <c r="P135" i="2"/>
  <c r="BK136" i="2"/>
  <c r="BK135" i="2"/>
  <c r="J97" i="2" s="1"/>
  <c r="BF136" i="2"/>
  <c r="BI134" i="2"/>
  <c r="BH134" i="2"/>
  <c r="BG134" i="2"/>
  <c r="BE134" i="2"/>
  <c r="T134" i="2"/>
  <c r="R134" i="2"/>
  <c r="P134" i="2"/>
  <c r="BK134" i="2"/>
  <c r="BF134" i="2"/>
  <c r="BI133" i="2"/>
  <c r="BH133" i="2"/>
  <c r="BG133" i="2"/>
  <c r="BE133" i="2"/>
  <c r="T133" i="2"/>
  <c r="R133" i="2"/>
  <c r="P133" i="2"/>
  <c r="BK133" i="2"/>
  <c r="BF133" i="2"/>
  <c r="BI132" i="2"/>
  <c r="BH132" i="2"/>
  <c r="BG132" i="2"/>
  <c r="BE132" i="2"/>
  <c r="T132" i="2"/>
  <c r="R132" i="2"/>
  <c r="P132" i="2"/>
  <c r="BK132" i="2"/>
  <c r="BF132" i="2"/>
  <c r="BI131" i="2"/>
  <c r="BH131" i="2"/>
  <c r="BG131" i="2"/>
  <c r="BE131" i="2"/>
  <c r="T131" i="2"/>
  <c r="R131" i="2"/>
  <c r="P131" i="2"/>
  <c r="BK131" i="2"/>
  <c r="BF131" i="2"/>
  <c r="BI130" i="2"/>
  <c r="BH130" i="2"/>
  <c r="BG130" i="2"/>
  <c r="BE130" i="2"/>
  <c r="T130" i="2"/>
  <c r="R130" i="2"/>
  <c r="P130" i="2"/>
  <c r="BK130" i="2"/>
  <c r="BF130" i="2"/>
  <c r="BI129" i="2"/>
  <c r="BH129" i="2"/>
  <c r="F34" i="2" s="1"/>
  <c r="BC95" i="1" s="1"/>
  <c r="BC94" i="1" s="1"/>
  <c r="BG129" i="2"/>
  <c r="F33" i="2"/>
  <c r="BB95" i="1" s="1"/>
  <c r="BB94" i="1" s="1"/>
  <c r="BE129" i="2"/>
  <c r="T129" i="2"/>
  <c r="T128" i="2" s="1"/>
  <c r="T127" i="2" s="1"/>
  <c r="R129" i="2"/>
  <c r="R128" i="2" s="1"/>
  <c r="P129" i="2"/>
  <c r="P128" i="2" s="1"/>
  <c r="P127" i="2" s="1"/>
  <c r="P126" i="2" s="1"/>
  <c r="AU95" i="1" s="1"/>
  <c r="AU94" i="1" s="1"/>
  <c r="BK129" i="2"/>
  <c r="BF129" i="2"/>
  <c r="F120" i="2"/>
  <c r="E118" i="2"/>
  <c r="F87" i="2"/>
  <c r="E85" i="2"/>
  <c r="J22" i="2"/>
  <c r="E22" i="2"/>
  <c r="J90" i="2" s="1"/>
  <c r="J21" i="2"/>
  <c r="J19" i="2"/>
  <c r="E19" i="2"/>
  <c r="J122" i="2" s="1"/>
  <c r="J89" i="2"/>
  <c r="J18" i="2"/>
  <c r="J16" i="2"/>
  <c r="E16" i="2"/>
  <c r="F123" i="2"/>
  <c r="F90" i="2"/>
  <c r="J15" i="2"/>
  <c r="J13" i="2"/>
  <c r="E13" i="2"/>
  <c r="F122" i="2" s="1"/>
  <c r="J12" i="2"/>
  <c r="J120" i="2"/>
  <c r="AS94" i="1"/>
  <c r="L90" i="1"/>
  <c r="AM90" i="1"/>
  <c r="AM89" i="1"/>
  <c r="L89" i="1"/>
  <c r="AM87" i="1"/>
  <c r="L87" i="1"/>
  <c r="L85" i="1"/>
  <c r="BK174" i="2" l="1"/>
  <c r="J106" i="2" s="1"/>
  <c r="BK128" i="2"/>
  <c r="F35" i="2"/>
  <c r="BD95" i="1" s="1"/>
  <c r="BD94" i="1" s="1"/>
  <c r="W33" i="1" s="1"/>
  <c r="BK139" i="2"/>
  <c r="J98" i="2" s="1"/>
  <c r="BK145" i="2"/>
  <c r="J100" i="2" s="1"/>
  <c r="BK177" i="2"/>
  <c r="J107" i="2" s="1"/>
  <c r="AV95" i="1"/>
  <c r="R171" i="2"/>
  <c r="BK154" i="2"/>
  <c r="J101" i="2" s="1"/>
  <c r="R154" i="2"/>
  <c r="T170" i="2"/>
  <c r="T126" i="2" s="1"/>
  <c r="BK180" i="2"/>
  <c r="J108" i="2" s="1"/>
  <c r="R180" i="2"/>
  <c r="J96" i="2"/>
  <c r="AX94" i="1"/>
  <c r="W31" i="1"/>
  <c r="J105" i="2"/>
  <c r="BA95" i="1"/>
  <c r="BA94" i="1" s="1"/>
  <c r="AW95" i="1"/>
  <c r="R127" i="2"/>
  <c r="R170" i="2"/>
  <c r="AY94" i="1"/>
  <c r="W32" i="1"/>
  <c r="J87" i="2"/>
  <c r="F89" i="2"/>
  <c r="J123" i="2"/>
  <c r="AZ95" i="1"/>
  <c r="AZ94" i="1" s="1"/>
  <c r="BK170" i="2" l="1"/>
  <c r="J104" i="2" s="1"/>
  <c r="AT95" i="1"/>
  <c r="R126" i="2"/>
  <c r="BK127" i="2"/>
  <c r="BK126" i="2" s="1"/>
  <c r="AV94" i="1"/>
  <c r="W29" i="1"/>
  <c r="J95" i="2"/>
  <c r="AW94" i="1"/>
  <c r="AK30" i="1" s="1"/>
  <c r="W30" i="1"/>
  <c r="AT94" i="1" l="1"/>
  <c r="AK29" i="1"/>
  <c r="J94" i="2"/>
  <c r="AG95" i="1" l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<sst xmlns="http://schemas.openxmlformats.org/spreadsheetml/2006/main" count="1017" uniqueCount="317">
  <si>
    <t>Export Komplet</t>
  </si>
  <si>
    <t/>
  </si>
  <si>
    <t>2.0</t>
  </si>
  <si>
    <t>False</t>
  </si>
  <si>
    <t>{a8ab4a62-c769-42f8-94ce-6229359c245c}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</si>
  <si>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</si>
  <si>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</si>
  <si>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</si>
  <si>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</si>
  <si>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</si>
  <si>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</si>
  <si>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</si>
  <si>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Rekonštrukcia Domu Nádeje Prosačov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</si>
  <si>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</si>
  <si>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</si>
  <si>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</si>
  <si>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</si>
  <si>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</si>
  <si>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</si>
  <si>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</si>
  <si>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</si>
  <si>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</si>
  <si>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</si>
  <si>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</si>
  <si>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</si>
  <si>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</si>
  <si>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</si>
  <si>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</si>
  <si>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</si>
  <si>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</si>
  <si>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</si>
  <si>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</si>
  <si>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</si>
  <si>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</si>
  <si>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</si>
  <si>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</si>
  <si>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</si>
  <si>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</si>
  <si>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</si>
  <si>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</si>
  <si>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</si>
  <si>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</si>
  <si>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</si>
  <si>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</si>
  <si>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</si>
  <si>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</si>
  <si>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</si>
  <si>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</si>
  <si>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</si>
  <si>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</si>
  <si>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</si>
  <si>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</si>
  <si>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</si>
  <si>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</si>
  <si>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</si>
  <si>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</si>
  <si>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</si>
  <si>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</si>
  <si>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</si>
  <si>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</si>
  <si>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</si>
  <si>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</si>
  <si>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</si>
  <si>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</si>
  <si>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</si>
  <si>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</si>
  <si>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</si>
  <si>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</si>
  <si>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</si>
  <si>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</si>
  <si>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</si>
  <si>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</si>
  <si>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</si>
  <si>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</si>
  <si>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</si>
  <si>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</si>
  <si>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</si>
  <si>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</si>
  <si>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</si>
  <si>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</si>
  <si>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</si>
  <si>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</si>
  <si>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</si>
  <si>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</si>
  <si>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</si>
  <si>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</si>
  <si>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</si>
  <si>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</si>
  <si>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</si>
  <si>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</si>
  <si>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</si>
  <si>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</si>
  <si>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766 - Konštrukcie stolárske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</si>
  <si>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</si>
  <si>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</si>
  <si>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</si>
  <si>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</si>
  <si>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</si>
  <si>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</si>
  <si>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</si>
  <si>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</si>
  <si>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</si>
  <si>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</si>
  <si>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</si>
  <si>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</si>
  <si>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</si>
  <si>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</si>
  <si>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</si>
  <si>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</si>
  <si>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</si>
  <si>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</si>
  <si>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130301001</t>
  </si>
  <si>
    <t>Výkop jamy a ryhy v obmedzenom priestore horn. tr.4 ručne</t>
  </si>
  <si>
    <t>m3</t>
  </si>
  <si>
    <t>CS CENEKON 2019 01</t>
  </si>
  <si>
    <t>4</t>
  </si>
  <si>
    <t>2</t>
  </si>
  <si>
    <t>-991334099</t>
  </si>
  <si>
    <t>132211111</t>
  </si>
  <si>
    <t>Hĺbenie rýh šírky do 600 mm v  hornine tr.3 nesúdržných - ručným náradím</t>
  </si>
  <si>
    <t>620729443</t>
  </si>
  <si>
    <t>3</t>
  </si>
  <si>
    <t>180402111</t>
  </si>
  <si>
    <t>Založenie trávnika parkového výsevom v rovine do 1:5</t>
  </si>
  <si>
    <t>m2</t>
  </si>
  <si>
    <t>CS CENEKON 2017 02</t>
  </si>
  <si>
    <t>815424625</t>
  </si>
  <si>
    <t>M</t>
  </si>
  <si>
    <t>0057211200</t>
  </si>
  <si>
    <t>Trávové semeno - parková zmes</t>
  </si>
  <si>
    <t>kg</t>
  </si>
  <si>
    <t>8</t>
  </si>
  <si>
    <t>-348125569</t>
  </si>
  <si>
    <t>5</t>
  </si>
  <si>
    <t>184004611</t>
  </si>
  <si>
    <t>Výsadba stromov alebo kríkov v jutovom obale priemeru do 200 mm</t>
  </si>
  <si>
    <t>ks</t>
  </si>
  <si>
    <t>-741458158</t>
  </si>
  <si>
    <t>6</t>
  </si>
  <si>
    <t>0266205875</t>
  </si>
  <si>
    <t xml:space="preserve">Tuja západná </t>
  </si>
  <si>
    <t>-110787594</t>
  </si>
  <si>
    <t>Zakladanie</t>
  </si>
  <si>
    <t>7</t>
  </si>
  <si>
    <t>21156111R</t>
  </si>
  <si>
    <t>Výplň do rýh kamenivom- dunajský štrk</t>
  </si>
  <si>
    <t>38476171</t>
  </si>
  <si>
    <t>212572111</t>
  </si>
  <si>
    <t>Lôžko pre trativod zo štrkopiesku triedeného</t>
  </si>
  <si>
    <t>1132752473</t>
  </si>
  <si>
    <t>9</t>
  </si>
  <si>
    <t>212752125</t>
  </si>
  <si>
    <t>Trativody z flexodrenážnych rúr DN 100</t>
  </si>
  <si>
    <t>m</t>
  </si>
  <si>
    <t>-99387371</t>
  </si>
  <si>
    <t>Zvislé a kompletné konštrukcie</t>
  </si>
  <si>
    <t>10</t>
  </si>
  <si>
    <t>317163323</t>
  </si>
  <si>
    <t>Keramický preklad BRITTERM Atlas 23,8, šírky 75 mm, výšky 238 mm, dĺžky 1500 mm</t>
  </si>
  <si>
    <t>65905242</t>
  </si>
  <si>
    <t>11</t>
  </si>
  <si>
    <t>338171111</t>
  </si>
  <si>
    <t>Osadenie stĺpika oceľového plotového do výšky 2.00m so zaliatím cement. maltou</t>
  </si>
  <si>
    <t>1515104100</t>
  </si>
  <si>
    <t>12</t>
  </si>
  <si>
    <t>55358500R1</t>
  </si>
  <si>
    <t>Stĺpik oceľový poplastovaný, výška:2,50 m, pre osadenie do betónových pätiek</t>
  </si>
  <si>
    <t>-962821363</t>
  </si>
  <si>
    <t>Vodorovné konštrukcie</t>
  </si>
  <si>
    <t>13</t>
  </si>
  <si>
    <t>45754211R11</t>
  </si>
  <si>
    <t>Filtračné vrstvy zo štrkodrviny so zhutnením</t>
  </si>
  <si>
    <t>-350341303</t>
  </si>
  <si>
    <t>Komunikácie</t>
  </si>
  <si>
    <t>14</t>
  </si>
  <si>
    <t>561091111</t>
  </si>
  <si>
    <t>Zhotovenie podkladu zo zeminy hr. do 300 mm plochy do 1000 m2</t>
  </si>
  <si>
    <t>-803661712</t>
  </si>
  <si>
    <t>15</t>
  </si>
  <si>
    <t>5852119000</t>
  </si>
  <si>
    <t>Cement portlandský CEM I 32,5 voľne ložený</t>
  </si>
  <si>
    <t>t</t>
  </si>
  <si>
    <t>2121513739</t>
  </si>
  <si>
    <t>16</t>
  </si>
  <si>
    <t>5853101000</t>
  </si>
  <si>
    <t>Vápno CL90-Q (nehasené, bielé, jemne mleté, voľne ložené) - spojivo vhodné na stabilizáciu zemín</t>
  </si>
  <si>
    <t>2130343368</t>
  </si>
  <si>
    <t>17</t>
  </si>
  <si>
    <t>5859100100</t>
  </si>
  <si>
    <t>Pomaly tuhnúce hydraulické spojivo DoroCem RN2 voľne ložené, zmiešavacia stanica Rohožník</t>
  </si>
  <si>
    <t>-947336303</t>
  </si>
  <si>
    <t>18</t>
  </si>
  <si>
    <t>5859100150</t>
  </si>
  <si>
    <t>Hydraulické zmesné spojivo DoroLime RN 20 voľne ložené, zmiešavacia stanica Rohožník - spojivo vhodné na stabilizáciu zemín</t>
  </si>
  <si>
    <t>986055853</t>
  </si>
  <si>
    <t>19</t>
  </si>
  <si>
    <t>564861111</t>
  </si>
  <si>
    <t>Podklad zo štrkodrviny s rozprestretím a zhutnením, po zhutnení hr. 200 mm</t>
  </si>
  <si>
    <t>826228592</t>
  </si>
  <si>
    <t>596911143</t>
  </si>
  <si>
    <t>Kladenie betónovej zámkovej dlažby</t>
  </si>
  <si>
    <t>-59090885</t>
  </si>
  <si>
    <t>21</t>
  </si>
  <si>
    <t>592460005000</t>
  </si>
  <si>
    <t xml:space="preserve">Dlažba betónová </t>
  </si>
  <si>
    <t>1880475725</t>
  </si>
  <si>
    <t>Úpravy povrchov, podlahy, osadenie</t>
  </si>
  <si>
    <t>22</t>
  </si>
  <si>
    <t>612460122</t>
  </si>
  <si>
    <t>Príprava vnútorného podkladu stien penetráciou hĺbkovou</t>
  </si>
  <si>
    <t>1453535063</t>
  </si>
  <si>
    <t>23</t>
  </si>
  <si>
    <t>612460213</t>
  </si>
  <si>
    <t>Vnútorná omietka stien vápenná jadrová (hrubá), hr. 20 mm</t>
  </si>
  <si>
    <t>583226540</t>
  </si>
  <si>
    <t>24</t>
  </si>
  <si>
    <t>622462493</t>
  </si>
  <si>
    <t>Príprava vonkajšieho podkladu stien PCI, penetrácia</t>
  </si>
  <si>
    <t>-1482414799</t>
  </si>
  <si>
    <t>25</t>
  </si>
  <si>
    <t>622462533</t>
  </si>
  <si>
    <t>Vonkajšia omietka stien tenkovrstvová PCI, akrylátová, Multiputz RA, ryhovaná, hr. 2 mm</t>
  </si>
  <si>
    <t>1220106060</t>
  </si>
  <si>
    <t>Ostatné konštrukcie a práce-búranie</t>
  </si>
  <si>
    <t>26</t>
  </si>
  <si>
    <t>916531112</t>
  </si>
  <si>
    <t>Osadenie záhonového alebo parkového obrubníka betón., do lôžka z bet. pros. tr. C 16/20 bez bočnej opory</t>
  </si>
  <si>
    <t>2132075697</t>
  </si>
  <si>
    <t>27</t>
  </si>
  <si>
    <t>592170001800</t>
  </si>
  <si>
    <t>Obrubník PREMAC parkový, lxšxv 1000x50x200 mm, sivá</t>
  </si>
  <si>
    <t>653670183</t>
  </si>
  <si>
    <t>28</t>
  </si>
  <si>
    <t>936124112</t>
  </si>
  <si>
    <t>Zhotovenie lavice stabilnej so zabetónovaním nôh</t>
  </si>
  <si>
    <t>-729640778</t>
  </si>
  <si>
    <t>29</t>
  </si>
  <si>
    <t>5538168009</t>
  </si>
  <si>
    <t>Park. lavička, konštr.v pohľad. stave zdvojená lavička, dĺ. 3,0 m</t>
  </si>
  <si>
    <t>-317961465</t>
  </si>
  <si>
    <t>30</t>
  </si>
  <si>
    <t>5535650210</t>
  </si>
  <si>
    <t>Vonkajší odpadkový kôš so zásobníkom na vrecká, bez stĺpika, montáž na stĺpik alebo stenu</t>
  </si>
  <si>
    <t>-1010520945</t>
  </si>
  <si>
    <t>31</t>
  </si>
  <si>
    <t>971033641</t>
  </si>
  <si>
    <t xml:space="preserve">Vybúranie otvorov v murive tehl. plochy do 4 m2 </t>
  </si>
  <si>
    <t>-2094680182</t>
  </si>
  <si>
    <t>32</t>
  </si>
  <si>
    <t>979081111</t>
  </si>
  <si>
    <t>Odvoz sutiny a vybúraných hmôt na skládku do 1 km</t>
  </si>
  <si>
    <t>1069058106</t>
  </si>
  <si>
    <t>33</t>
  </si>
  <si>
    <t>979081121</t>
  </si>
  <si>
    <t>Odvoz sutiny a vybúraných hmôt na skládku za každý ďalší 1 km</t>
  </si>
  <si>
    <t>1722519200</t>
  </si>
  <si>
    <t>99</t>
  </si>
  <si>
    <t>Presun hmôt HSV</t>
  </si>
  <si>
    <t>34</t>
  </si>
  <si>
    <t>998011001</t>
  </si>
  <si>
    <t>Presun hmôt pre budovy  (801, 803, 812), zvislá konštr. z tehál, tvárnic, z kovu výšky do 6 m</t>
  </si>
  <si>
    <t>865604337</t>
  </si>
  <si>
    <t>PSV</t>
  </si>
  <si>
    <t>Práce a dodávky PSV</t>
  </si>
  <si>
    <t>711</t>
  </si>
  <si>
    <t>Izolácie proti vode a vlhkosti</t>
  </si>
  <si>
    <t>35</t>
  </si>
  <si>
    <t>711132107</t>
  </si>
  <si>
    <t>Zhotovenie izolácie proti zemnej vlhkosti nopovou fóloiu položenou voľne na ploche zvislej</t>
  </si>
  <si>
    <t>1317287795</t>
  </si>
  <si>
    <t>36</t>
  </si>
  <si>
    <t>283230002700</t>
  </si>
  <si>
    <t>Nopová HDPE fólia</t>
  </si>
  <si>
    <t>-1522457362</t>
  </si>
  <si>
    <t>712</t>
  </si>
  <si>
    <t>Izolácie striech, povlakové krytiny</t>
  </si>
  <si>
    <t>37</t>
  </si>
  <si>
    <t>7129900601</t>
  </si>
  <si>
    <t xml:space="preserve">Položenie geotextílie vodorovne alebo zvislo </t>
  </si>
  <si>
    <t>-447446665</t>
  </si>
  <si>
    <t>38</t>
  </si>
  <si>
    <t>693110001500</t>
  </si>
  <si>
    <t xml:space="preserve">Geotextília </t>
  </si>
  <si>
    <t>-1778668265</t>
  </si>
  <si>
    <t>766</t>
  </si>
  <si>
    <t>Konštrukcie stolárske</t>
  </si>
  <si>
    <t>39</t>
  </si>
  <si>
    <t>766641161</t>
  </si>
  <si>
    <t>Montáž dverí plastových, vchodových, 1 m obvodu dverí</t>
  </si>
  <si>
    <t>1864062709</t>
  </si>
  <si>
    <t>40</t>
  </si>
  <si>
    <t>6117200007R11</t>
  </si>
  <si>
    <t>Vchodové dvere</t>
  </si>
  <si>
    <t>480481684</t>
  </si>
  <si>
    <t>767</t>
  </si>
  <si>
    <t>Konštrukcie doplnkové kovové</t>
  </si>
  <si>
    <t>41</t>
  </si>
  <si>
    <t>767590200</t>
  </si>
  <si>
    <t>Montáž čistiacej rohože z hliníkového profilu na podlahu</t>
  </si>
  <si>
    <t>1276181279</t>
  </si>
  <si>
    <t>42</t>
  </si>
  <si>
    <t>6970010001</t>
  </si>
  <si>
    <t>Hliníková rohoža s vložkou z gumovej pilky</t>
  </si>
  <si>
    <t>1648655461</t>
  </si>
  <si>
    <t>43</t>
  </si>
  <si>
    <t>5538200100</t>
  </si>
  <si>
    <t>Schodová hrana, montáž schodových dlažieb</t>
  </si>
  <si>
    <t>1924454680</t>
  </si>
  <si>
    <t>44</t>
  </si>
  <si>
    <t>767911120</t>
  </si>
  <si>
    <t>Montáž oplotenia strojového pletiva, s výškou do 1,6 m</t>
  </si>
  <si>
    <t>274391110</t>
  </si>
  <si>
    <t>45</t>
  </si>
  <si>
    <t>5535855104</t>
  </si>
  <si>
    <t>Pletivo poplastované (zelené), výška 160cm</t>
  </si>
  <si>
    <t>bal</t>
  </si>
  <si>
    <t>-462321207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</si>
</sst>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167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zoomScale="90" zoomScaleNormal="9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9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56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6"/>
      <c r="BS5" s="13" t="s">
        <v>6</v>
      </c>
    </row>
    <row r="6" spans="1:74" ht="36.950000000000003" customHeight="1">
      <c r="B6" s="16"/>
      <c r="D6" s="21" t="s">
        <v>11</v>
      </c>
      <c r="K6" s="158" t="s">
        <v>12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6"/>
      <c r="BS6" s="13" t="s">
        <v>6</v>
      </c>
    </row>
    <row r="7" spans="1:74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20" t="s">
        <v>16</v>
      </c>
      <c r="AK8" s="22" t="s">
        <v>17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18</v>
      </c>
      <c r="AK10" s="22" t="s">
        <v>19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16</v>
      </c>
      <c r="AK11" s="22" t="s">
        <v>20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21</v>
      </c>
      <c r="AK13" s="22" t="s">
        <v>19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16</v>
      </c>
      <c r="AK14" s="22" t="s">
        <v>20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22</v>
      </c>
      <c r="AK16" s="22" t="s">
        <v>19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16</v>
      </c>
      <c r="AK17" s="22" t="s">
        <v>20</v>
      </c>
      <c r="AN17" s="20" t="s">
        <v>1</v>
      </c>
      <c r="AR17" s="16"/>
      <c r="BS17" s="13" t="s">
        <v>23</v>
      </c>
    </row>
    <row r="18" spans="2:71" ht="6.95" customHeight="1">
      <c r="B18" s="16"/>
      <c r="AR18" s="16"/>
      <c r="BS18" s="13" t="s">
        <v>24</v>
      </c>
    </row>
    <row r="19" spans="2:71" ht="12" customHeight="1">
      <c r="B19" s="16"/>
      <c r="D19" s="22" t="s">
        <v>25</v>
      </c>
      <c r="AK19" s="22" t="s">
        <v>19</v>
      </c>
      <c r="AN19" s="20" t="s">
        <v>1</v>
      </c>
      <c r="AR19" s="16"/>
      <c r="BS19" s="13" t="s">
        <v>24</v>
      </c>
    </row>
    <row r="20" spans="2:71" ht="18.399999999999999" customHeight="1">
      <c r="B20" s="16"/>
      <c r="E20" s="20" t="s">
        <v>16</v>
      </c>
      <c r="AK20" s="22" t="s">
        <v>20</v>
      </c>
      <c r="AN20" s="20" t="s">
        <v>1</v>
      </c>
      <c r="AR20" s="16"/>
      <c r="BS20" s="13" t="s">
        <v>23</v>
      </c>
    </row>
    <row r="21" spans="2:71" ht="6.95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60" t="s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1">
        <f>ROUND(AG94,2)</f>
        <v>0</v>
      </c>
      <c r="AL26" s="162"/>
      <c r="AM26" s="162"/>
      <c r="AN26" s="162"/>
      <c r="AO26" s="162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55" t="s">
        <v>28</v>
      </c>
      <c r="M28" s="155"/>
      <c r="N28" s="155"/>
      <c r="O28" s="155"/>
      <c r="P28" s="155"/>
      <c r="W28" s="155" t="s">
        <v>29</v>
      </c>
      <c r="X28" s="155"/>
      <c r="Y28" s="155"/>
      <c r="Z28" s="155"/>
      <c r="AA28" s="155"/>
      <c r="AB28" s="155"/>
      <c r="AC28" s="155"/>
      <c r="AD28" s="155"/>
      <c r="AE28" s="155"/>
      <c r="AK28" s="155" t="s">
        <v>30</v>
      </c>
      <c r="AL28" s="155"/>
      <c r="AM28" s="155"/>
      <c r="AN28" s="155"/>
      <c r="AO28" s="155"/>
      <c r="AR28" s="25"/>
    </row>
    <row r="29" spans="2:71" s="2" customFormat="1" ht="14.45" customHeight="1">
      <c r="B29" s="29"/>
      <c r="D29" s="22" t="s">
        <v>31</v>
      </c>
      <c r="F29" s="22" t="s">
        <v>32</v>
      </c>
      <c r="L29" s="154">
        <v>0.2</v>
      </c>
      <c r="M29" s="153"/>
      <c r="N29" s="153"/>
      <c r="O29" s="153"/>
      <c r="P29" s="153"/>
      <c r="W29" s="152">
        <f>ROUND(AZ94, 2)</f>
        <v>0</v>
      </c>
      <c r="X29" s="153"/>
      <c r="Y29" s="153"/>
      <c r="Z29" s="153"/>
      <c r="AA29" s="153"/>
      <c r="AB29" s="153"/>
      <c r="AC29" s="153"/>
      <c r="AD29" s="153"/>
      <c r="AE29" s="153"/>
      <c r="AK29" s="152">
        <f>ROUND(AV94, 2)</f>
        <v>0</v>
      </c>
      <c r="AL29" s="153"/>
      <c r="AM29" s="153"/>
      <c r="AN29" s="153"/>
      <c r="AO29" s="153"/>
      <c r="AR29" s="29"/>
    </row>
    <row r="30" spans="2:71" s="2" customFormat="1" ht="14.45" customHeight="1">
      <c r="B30" s="29"/>
      <c r="F30" s="22" t="s">
        <v>33</v>
      </c>
      <c r="L30" s="154">
        <v>0.2</v>
      </c>
      <c r="M30" s="153"/>
      <c r="N30" s="153"/>
      <c r="O30" s="153"/>
      <c r="P30" s="153"/>
      <c r="W30" s="152">
        <f>ROUND(BA94, 2)</f>
        <v>0</v>
      </c>
      <c r="X30" s="153"/>
      <c r="Y30" s="153"/>
      <c r="Z30" s="153"/>
      <c r="AA30" s="153"/>
      <c r="AB30" s="153"/>
      <c r="AC30" s="153"/>
      <c r="AD30" s="153"/>
      <c r="AE30" s="153"/>
      <c r="AK30" s="152">
        <f>ROUND(AW94, 2)</f>
        <v>0</v>
      </c>
      <c r="AL30" s="153"/>
      <c r="AM30" s="153"/>
      <c r="AN30" s="153"/>
      <c r="AO30" s="153"/>
      <c r="AR30" s="29"/>
    </row>
    <row r="31" spans="2:71" s="2" customFormat="1" ht="14.45" hidden="1" customHeight="1">
      <c r="B31" s="29"/>
      <c r="F31" s="22" t="s">
        <v>34</v>
      </c>
      <c r="L31" s="154">
        <v>0.2</v>
      </c>
      <c r="M31" s="153"/>
      <c r="N31" s="153"/>
      <c r="O31" s="153"/>
      <c r="P31" s="153"/>
      <c r="W31" s="152">
        <f>ROUND(BB94, 2)</f>
        <v>0</v>
      </c>
      <c r="X31" s="153"/>
      <c r="Y31" s="153"/>
      <c r="Z31" s="153"/>
      <c r="AA31" s="153"/>
      <c r="AB31" s="153"/>
      <c r="AC31" s="153"/>
      <c r="AD31" s="153"/>
      <c r="AE31" s="153"/>
      <c r="AK31" s="152">
        <v>0</v>
      </c>
      <c r="AL31" s="153"/>
      <c r="AM31" s="153"/>
      <c r="AN31" s="153"/>
      <c r="AO31" s="153"/>
      <c r="AR31" s="29"/>
    </row>
    <row r="32" spans="2:71" s="2" customFormat="1" ht="14.45" hidden="1" customHeight="1">
      <c r="B32" s="29"/>
      <c r="F32" s="22" t="s">
        <v>35</v>
      </c>
      <c r="L32" s="154">
        <v>0.2</v>
      </c>
      <c r="M32" s="153"/>
      <c r="N32" s="153"/>
      <c r="O32" s="153"/>
      <c r="P32" s="153"/>
      <c r="W32" s="152">
        <f>ROUND(BC94, 2)</f>
        <v>0</v>
      </c>
      <c r="X32" s="153"/>
      <c r="Y32" s="153"/>
      <c r="Z32" s="153"/>
      <c r="AA32" s="153"/>
      <c r="AB32" s="153"/>
      <c r="AC32" s="153"/>
      <c r="AD32" s="153"/>
      <c r="AE32" s="153"/>
      <c r="AK32" s="152">
        <v>0</v>
      </c>
      <c r="AL32" s="153"/>
      <c r="AM32" s="153"/>
      <c r="AN32" s="153"/>
      <c r="AO32" s="153"/>
      <c r="AR32" s="29"/>
    </row>
    <row r="33" spans="2:44" s="2" customFormat="1" ht="14.45" hidden="1" customHeight="1">
      <c r="B33" s="29"/>
      <c r="F33" s="22" t="s">
        <v>36</v>
      </c>
      <c r="L33" s="154">
        <v>0</v>
      </c>
      <c r="M33" s="153"/>
      <c r="N33" s="153"/>
      <c r="O33" s="153"/>
      <c r="P33" s="153"/>
      <c r="W33" s="152">
        <f>ROUND(BD94, 2)</f>
        <v>0</v>
      </c>
      <c r="X33" s="153"/>
      <c r="Y33" s="153"/>
      <c r="Z33" s="153"/>
      <c r="AA33" s="153"/>
      <c r="AB33" s="153"/>
      <c r="AC33" s="153"/>
      <c r="AD33" s="153"/>
      <c r="AE33" s="153"/>
      <c r="AK33" s="152">
        <v>0</v>
      </c>
      <c r="AL33" s="153"/>
      <c r="AM33" s="153"/>
      <c r="AN33" s="153"/>
      <c r="AO33" s="153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38</v>
      </c>
      <c r="U35" s="32"/>
      <c r="V35" s="32"/>
      <c r="W35" s="32"/>
      <c r="X35" s="148" t="s">
        <v>39</v>
      </c>
      <c r="Y35" s="149"/>
      <c r="Z35" s="149"/>
      <c r="AA35" s="149"/>
      <c r="AB35" s="149"/>
      <c r="AC35" s="32"/>
      <c r="AD35" s="32"/>
      <c r="AE35" s="32"/>
      <c r="AF35" s="32"/>
      <c r="AG35" s="32"/>
      <c r="AH35" s="32"/>
      <c r="AI35" s="32"/>
      <c r="AJ35" s="32"/>
      <c r="AK35" s="150">
        <f>SUM(AK26:AK33)</f>
        <v>0</v>
      </c>
      <c r="AL35" s="149"/>
      <c r="AM35" s="149"/>
      <c r="AN35" s="149"/>
      <c r="AO35" s="151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41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42</v>
      </c>
      <c r="AI60" s="27"/>
      <c r="AJ60" s="27"/>
      <c r="AK60" s="27"/>
      <c r="AL60" s="27"/>
      <c r="AM60" s="36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45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42</v>
      </c>
      <c r="AI75" s="27"/>
      <c r="AJ75" s="27"/>
      <c r="AK75" s="27"/>
      <c r="AL75" s="27"/>
      <c r="AM75" s="36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46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10</v>
      </c>
      <c r="AR84" s="41"/>
    </row>
    <row r="85" spans="1:90" s="4" customFormat="1" ht="36.950000000000003" customHeight="1">
      <c r="B85" s="42"/>
      <c r="C85" s="43" t="s">
        <v>11</v>
      </c>
      <c r="L85" s="173" t="str">
        <f>K6</f>
        <v>Rekonštrukcia Domu Nádeje Prosačov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15</v>
      </c>
      <c r="L87" s="44" t="str">
        <f>IF(K8="","",K8)</f>
        <v xml:space="preserve"> </v>
      </c>
      <c r="AI87" s="22" t="s">
        <v>17</v>
      </c>
      <c r="AM87" s="175" t="str">
        <f>IF(AN8= "","",AN8)</f>
        <v/>
      </c>
      <c r="AN87" s="175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18</v>
      </c>
      <c r="L89" s="3" t="str">
        <f>IF(E11= "","",E11)</f>
        <v xml:space="preserve"> </v>
      </c>
      <c r="AI89" s="22" t="s">
        <v>22</v>
      </c>
      <c r="AM89" s="176" t="str">
        <f>IF(E17="","",E17)</f>
        <v xml:space="preserve"> </v>
      </c>
      <c r="AN89" s="177"/>
      <c r="AO89" s="177"/>
      <c r="AP89" s="177"/>
      <c r="AR89" s="25"/>
      <c r="AS89" s="178" t="s">
        <v>47</v>
      </c>
      <c r="AT89" s="17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21</v>
      </c>
      <c r="L90" s="3" t="str">
        <f>IF(E14="","",E14)</f>
        <v xml:space="preserve"> </v>
      </c>
      <c r="AI90" s="22" t="s">
        <v>25</v>
      </c>
      <c r="AM90" s="176" t="str">
        <f>IF(E20="","",E20)</f>
        <v xml:space="preserve"> </v>
      </c>
      <c r="AN90" s="177"/>
      <c r="AO90" s="177"/>
      <c r="AP90" s="177"/>
      <c r="AR90" s="25"/>
      <c r="AS90" s="180"/>
      <c r="AT90" s="181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80"/>
      <c r="AT91" s="181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63" t="s">
        <v>48</v>
      </c>
      <c r="D92" s="164"/>
      <c r="E92" s="164"/>
      <c r="F92" s="164"/>
      <c r="G92" s="164"/>
      <c r="H92" s="50"/>
      <c r="I92" s="165" t="s">
        <v>49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6" t="s">
        <v>50</v>
      </c>
      <c r="AH92" s="164"/>
      <c r="AI92" s="164"/>
      <c r="AJ92" s="164"/>
      <c r="AK92" s="164"/>
      <c r="AL92" s="164"/>
      <c r="AM92" s="164"/>
      <c r="AN92" s="165" t="s">
        <v>51</v>
      </c>
      <c r="AO92" s="164"/>
      <c r="AP92" s="167"/>
      <c r="AQ92" s="51" t="s">
        <v>52</v>
      </c>
      <c r="AR92" s="25"/>
      <c r="AS92" s="52" t="s">
        <v>53</v>
      </c>
      <c r="AT92" s="53" t="s">
        <v>54</v>
      </c>
      <c r="AU92" s="53" t="s">
        <v>55</v>
      </c>
      <c r="AV92" s="53" t="s">
        <v>56</v>
      </c>
      <c r="AW92" s="53" t="s">
        <v>57</v>
      </c>
      <c r="AX92" s="53" t="s">
        <v>58</v>
      </c>
      <c r="AY92" s="53" t="s">
        <v>59</v>
      </c>
      <c r="AZ92" s="53" t="s">
        <v>60</v>
      </c>
      <c r="BA92" s="53" t="s">
        <v>61</v>
      </c>
      <c r="BB92" s="53" t="s">
        <v>62</v>
      </c>
      <c r="BC92" s="53" t="s">
        <v>63</v>
      </c>
      <c r="BD92" s="54" t="s">
        <v>64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65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1">
        <f>ROUND(AG95,2)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768.18709000000001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66</v>
      </c>
      <c r="BT94" s="65" t="s">
        <v>67</v>
      </c>
      <c r="BV94" s="65" t="s">
        <v>68</v>
      </c>
      <c r="BW94" s="65" t="s">
        <v>4</v>
      </c>
      <c r="BX94" s="65" t="s">
        <v>69</v>
      </c>
      <c r="CL94" s="65" t="s">
        <v>1</v>
      </c>
    </row>
    <row r="95" spans="1:90" s="6" customFormat="1" ht="16.5" customHeight="1">
      <c r="A95" s="66" t="s">
        <v>70</v>
      </c>
      <c r="B95" s="67"/>
      <c r="C95" s="68"/>
      <c r="D95" s="170"/>
      <c r="E95" s="170"/>
      <c r="F95" s="170"/>
      <c r="G95" s="170"/>
      <c r="H95" s="170"/>
      <c r="I95" s="69"/>
      <c r="J95" s="170" t="s">
        <v>12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'249 - Rekonštrukcia Domu ...'!J28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0" t="s">
        <v>71</v>
      </c>
      <c r="AR95" s="67"/>
      <c r="AS95" s="71">
        <v>0</v>
      </c>
      <c r="AT95" s="72">
        <f>ROUND(SUM(AV95:AW95),2)</f>
        <v>0</v>
      </c>
      <c r="AU95" s="73">
        <f>'249 - Rekonštrukcia Domu ...'!P126</f>
        <v>768.18708849999996</v>
      </c>
      <c r="AV95" s="72">
        <f>'249 - Rekonštrukcia Domu ...'!J31</f>
        <v>0</v>
      </c>
      <c r="AW95" s="72">
        <f>'249 - Rekonštrukcia Domu ...'!J32</f>
        <v>0</v>
      </c>
      <c r="AX95" s="72">
        <f>'249 - Rekonštrukcia Domu ...'!J33</f>
        <v>0</v>
      </c>
      <c r="AY95" s="72">
        <f>'249 - Rekonštrukcia Domu ...'!J34</f>
        <v>0</v>
      </c>
      <c r="AZ95" s="72">
        <f>'249 - Rekonštrukcia Domu ...'!F31</f>
        <v>0</v>
      </c>
      <c r="BA95" s="72">
        <f>'249 - Rekonštrukcia Domu ...'!F32</f>
        <v>0</v>
      </c>
      <c r="BB95" s="72">
        <f>'249 - Rekonštrukcia Domu ...'!F33</f>
        <v>0</v>
      </c>
      <c r="BC95" s="72">
        <f>'249 - Rekonštrukcia Domu ...'!F34</f>
        <v>0</v>
      </c>
      <c r="BD95" s="74">
        <f>'249 - Rekonštrukcia Domu ...'!F35</f>
        <v>0</v>
      </c>
      <c r="BT95" s="75" t="s">
        <v>72</v>
      </c>
      <c r="BU95" s="75" t="s">
        <v>73</v>
      </c>
      <c r="BV95" s="75" t="s">
        <v>68</v>
      </c>
      <c r="BW95" s="75" t="s">
        <v>4</v>
      </c>
      <c r="BX95" s="75" t="s">
        <v>69</v>
      </c>
      <c r="CL95" s="75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249 - Rekonštrukcia Domu 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86"/>
  <sheetViews>
    <sheetView showGridLines="0" workbookViewId="0">
      <selection activeCell="F204" sqref="F20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6"/>
    </row>
    <row r="2" spans="1:46" ht="36.950000000000003" customHeight="1">
      <c r="L2" s="159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1:46" ht="24.95" customHeight="1">
      <c r="B4" s="16"/>
      <c r="D4" s="17" t="s">
        <v>74</v>
      </c>
      <c r="L4" s="16"/>
      <c r="M4" s="77" t="s">
        <v>9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B6" s="25"/>
      <c r="D6" s="22" t="s">
        <v>11</v>
      </c>
      <c r="L6" s="25"/>
    </row>
    <row r="7" spans="1:46" s="1" customFormat="1" ht="36.950000000000003" customHeight="1">
      <c r="B7" s="25"/>
      <c r="E7" s="173" t="s">
        <v>12</v>
      </c>
      <c r="F7" s="182"/>
      <c r="G7" s="182"/>
      <c r="H7" s="182"/>
      <c r="L7" s="25"/>
    </row>
    <row r="8" spans="1:46" s="1" customFormat="1">
      <c r="B8" s="25"/>
      <c r="L8" s="25"/>
    </row>
    <row r="9" spans="1:46" s="1" customFormat="1" ht="12" customHeight="1">
      <c r="B9" s="25"/>
      <c r="D9" s="22" t="s">
        <v>13</v>
      </c>
      <c r="F9" s="20" t="s">
        <v>1</v>
      </c>
      <c r="I9" s="22" t="s">
        <v>14</v>
      </c>
      <c r="J9" s="20" t="s">
        <v>1</v>
      </c>
      <c r="L9" s="25"/>
    </row>
    <row r="10" spans="1:46" s="1" customFormat="1" ht="12" customHeight="1">
      <c r="B10" s="25"/>
      <c r="D10" s="22" t="s">
        <v>15</v>
      </c>
      <c r="F10" s="20" t="s">
        <v>16</v>
      </c>
      <c r="I10" s="22" t="s">
        <v>17</v>
      </c>
      <c r="J10" s="45"/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2" t="s">
        <v>18</v>
      </c>
      <c r="I12" s="22" t="s">
        <v>19</v>
      </c>
      <c r="J12" s="20" t="str">
        <f>IF('Rekapitulácia stavby'!AN10="","",'Rekapitulácia stavby'!AN10)</f>
        <v/>
      </c>
      <c r="L12" s="25"/>
    </row>
    <row r="13" spans="1:46" s="1" customFormat="1" ht="18" customHeight="1">
      <c r="B13" s="25"/>
      <c r="E13" s="20" t="str">
        <f>IF('Rekapitulácia stavby'!E11="","",'Rekapitulácia stavby'!E11)</f>
        <v xml:space="preserve"> </v>
      </c>
      <c r="I13" s="22" t="s">
        <v>20</v>
      </c>
      <c r="J13" s="20" t="str">
        <f>IF('Rekapitulácia stavby'!AN11="","",'Rekapitulácia stavby'!AN11)</f>
        <v/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21</v>
      </c>
      <c r="I15" s="22" t="s">
        <v>19</v>
      </c>
      <c r="J15" s="20" t="str">
        <f>'Rekapitulácia stavby'!AN13</f>
        <v/>
      </c>
      <c r="L15" s="25"/>
    </row>
    <row r="16" spans="1:46" s="1" customFormat="1" ht="18" customHeight="1">
      <c r="B16" s="25"/>
      <c r="E16" s="156" t="str">
        <f>'Rekapitulácia stavby'!E14</f>
        <v xml:space="preserve"> </v>
      </c>
      <c r="F16" s="156"/>
      <c r="G16" s="156"/>
      <c r="H16" s="156"/>
      <c r="I16" s="22" t="s">
        <v>20</v>
      </c>
      <c r="J16" s="20" t="str">
        <f>'Rekapitulácia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22</v>
      </c>
      <c r="I18" s="22" t="s">
        <v>19</v>
      </c>
      <c r="J18" s="20" t="str">
        <f>IF('Rekapitulácia stavby'!AN16="","",'Rekapitulácia stavby'!AN16)</f>
        <v/>
      </c>
      <c r="L18" s="25"/>
    </row>
    <row r="19" spans="2:12" s="1" customFormat="1" ht="18" customHeight="1">
      <c r="B19" s="25"/>
      <c r="E19" s="20" t="str">
        <f>IF('Rekapitulácia stavby'!E17="","",'Rekapitulácia stavby'!E17)</f>
        <v xml:space="preserve"> </v>
      </c>
      <c r="I19" s="22" t="s">
        <v>20</v>
      </c>
      <c r="J19" s="20" t="str">
        <f>IF('Rekapitulácia stavby'!AN17="","",'Rekapitulácia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25</v>
      </c>
      <c r="I21" s="22" t="s">
        <v>19</v>
      </c>
      <c r="J21" s="20" t="str">
        <f>IF('Rekapitulácia stavby'!AN19="","",'Rekapitulácia stavby'!AN19)</f>
        <v/>
      </c>
      <c r="L21" s="25"/>
    </row>
    <row r="22" spans="2:12" s="1" customFormat="1" ht="18" customHeight="1">
      <c r="B22" s="25"/>
      <c r="E22" s="20" t="str">
        <f>IF('Rekapitulácia stavby'!E20="","",'Rekapitulácia stavby'!E20)</f>
        <v xml:space="preserve"> </v>
      </c>
      <c r="I22" s="22" t="s">
        <v>20</v>
      </c>
      <c r="J22" s="20" t="str">
        <f>IF('Rekapitulácia stavby'!AN20="","",'Rekapitulácia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26</v>
      </c>
      <c r="L24" s="25"/>
    </row>
    <row r="25" spans="2:12" s="7" customFormat="1" ht="16.5" customHeight="1">
      <c r="B25" s="78"/>
      <c r="E25" s="160" t="s">
        <v>1</v>
      </c>
      <c r="F25" s="160"/>
      <c r="G25" s="160"/>
      <c r="H25" s="160"/>
      <c r="L25" s="78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9" t="s">
        <v>27</v>
      </c>
      <c r="J28" s="59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>
      <c r="B30" s="25"/>
      <c r="F30" s="28" t="s">
        <v>29</v>
      </c>
      <c r="I30" s="28" t="s">
        <v>28</v>
      </c>
      <c r="J30" s="28" t="s">
        <v>30</v>
      </c>
      <c r="L30" s="25"/>
    </row>
    <row r="31" spans="2:12" s="1" customFormat="1" ht="14.45" customHeight="1">
      <c r="B31" s="25"/>
      <c r="D31" s="80" t="s">
        <v>31</v>
      </c>
      <c r="E31" s="22" t="s">
        <v>32</v>
      </c>
      <c r="F31" s="81"/>
      <c r="I31" s="82">
        <v>0.2</v>
      </c>
      <c r="J31" s="81"/>
      <c r="L31" s="25"/>
    </row>
    <row r="32" spans="2:12" s="1" customFormat="1" ht="14.45" customHeight="1">
      <c r="B32" s="25"/>
      <c r="E32" s="22" t="s">
        <v>33</v>
      </c>
      <c r="F32" s="81"/>
      <c r="I32" s="82">
        <v>0.2</v>
      </c>
      <c r="J32" s="81"/>
      <c r="L32" s="25"/>
    </row>
    <row r="33" spans="2:12" s="1" customFormat="1" ht="14.45" hidden="1" customHeight="1">
      <c r="B33" s="25"/>
      <c r="E33" s="22" t="s">
        <v>34</v>
      </c>
      <c r="F33" s="81">
        <f>ROUND((SUM(BG126:BG185)),  2)</f>
        <v>0</v>
      </c>
      <c r="I33" s="82">
        <v>0.2</v>
      </c>
      <c r="J33" s="81"/>
      <c r="L33" s="25"/>
    </row>
    <row r="34" spans="2:12" s="1" customFormat="1" ht="14.45" hidden="1" customHeight="1">
      <c r="B34" s="25"/>
      <c r="E34" s="22" t="s">
        <v>35</v>
      </c>
      <c r="F34" s="81">
        <f>ROUND((SUM(BH126:BH185)),  2)</f>
        <v>0</v>
      </c>
      <c r="I34" s="82">
        <v>0.2</v>
      </c>
      <c r="J34" s="81"/>
      <c r="L34" s="25"/>
    </row>
    <row r="35" spans="2:12" s="1" customFormat="1" ht="14.45" hidden="1" customHeight="1">
      <c r="B35" s="25"/>
      <c r="E35" s="22" t="s">
        <v>36</v>
      </c>
      <c r="F35" s="81">
        <f>ROUND((SUM(BI126:BI185)),  2)</f>
        <v>0</v>
      </c>
      <c r="I35" s="82">
        <v>0</v>
      </c>
      <c r="J35" s="81"/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3"/>
      <c r="D37" s="84" t="s">
        <v>37</v>
      </c>
      <c r="E37" s="50"/>
      <c r="F37" s="50"/>
      <c r="G37" s="85" t="s">
        <v>38</v>
      </c>
      <c r="H37" s="86" t="s">
        <v>39</v>
      </c>
      <c r="I37" s="50"/>
      <c r="J37" s="87"/>
      <c r="K37" s="88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42</v>
      </c>
      <c r="E61" s="27"/>
      <c r="F61" s="89" t="s">
        <v>43</v>
      </c>
      <c r="G61" s="36" t="s">
        <v>42</v>
      </c>
      <c r="H61" s="27"/>
      <c r="I61" s="27"/>
      <c r="J61" s="90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42</v>
      </c>
      <c r="E76" s="27"/>
      <c r="F76" s="89" t="s">
        <v>43</v>
      </c>
      <c r="G76" s="36" t="s">
        <v>42</v>
      </c>
      <c r="H76" s="27"/>
      <c r="I76" s="27"/>
      <c r="J76" s="90" t="s">
        <v>43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75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11</v>
      </c>
      <c r="L84" s="25"/>
    </row>
    <row r="85" spans="2:47" s="1" customFormat="1" ht="16.5" hidden="1" customHeight="1">
      <c r="B85" s="25"/>
      <c r="E85" s="173" t="str">
        <f>E7</f>
        <v>Rekonštrukcia Domu Nádeje Prosačov</v>
      </c>
      <c r="F85" s="182"/>
      <c r="G85" s="182"/>
      <c r="H85" s="182"/>
      <c r="L85" s="25"/>
    </row>
    <row r="86" spans="2:47" s="1" customFormat="1" ht="6.95" hidden="1" customHeight="1">
      <c r="B86" s="25"/>
      <c r="L86" s="25"/>
    </row>
    <row r="87" spans="2:47" s="1" customFormat="1" ht="12" hidden="1" customHeight="1">
      <c r="B87" s="25"/>
      <c r="C87" s="22" t="s">
        <v>15</v>
      </c>
      <c r="F87" s="20" t="str">
        <f>F10</f>
        <v xml:space="preserve"> </v>
      </c>
      <c r="I87" s="22" t="s">
        <v>17</v>
      </c>
      <c r="J87" s="45" t="str">
        <f>IF(J10="","",J10)</f>
        <v/>
      </c>
      <c r="L87" s="25"/>
    </row>
    <row r="88" spans="2:47" s="1" customFormat="1" ht="6.95" hidden="1" customHeight="1">
      <c r="B88" s="25"/>
      <c r="L88" s="25"/>
    </row>
    <row r="89" spans="2:47" s="1" customFormat="1" ht="15.2" hidden="1" customHeight="1">
      <c r="B89" s="25"/>
      <c r="C89" s="22" t="s">
        <v>18</v>
      </c>
      <c r="F89" s="20" t="str">
        <f>E13</f>
        <v xml:space="preserve"> </v>
      </c>
      <c r="I89" s="22" t="s">
        <v>22</v>
      </c>
      <c r="J89" s="23" t="str">
        <f>E19</f>
        <v xml:space="preserve"> </v>
      </c>
      <c r="L89" s="25"/>
    </row>
    <row r="90" spans="2:47" s="1" customFormat="1" ht="15.2" hidden="1" customHeight="1">
      <c r="B90" s="25"/>
      <c r="C90" s="22" t="s">
        <v>21</v>
      </c>
      <c r="F90" s="20" t="str">
        <f>IF(E16="","",E16)</f>
        <v xml:space="preserve"> </v>
      </c>
      <c r="I90" s="22" t="s">
        <v>25</v>
      </c>
      <c r="J90" s="23" t="str">
        <f>E22</f>
        <v xml:space="preserve"> </v>
      </c>
      <c r="L90" s="25"/>
    </row>
    <row r="91" spans="2:47" s="1" customFormat="1" ht="10.35" hidden="1" customHeight="1">
      <c r="B91" s="25"/>
      <c r="L91" s="25"/>
    </row>
    <row r="92" spans="2:47" s="1" customFormat="1" ht="29.25" hidden="1" customHeight="1">
      <c r="B92" s="25"/>
      <c r="C92" s="91" t="s">
        <v>76</v>
      </c>
      <c r="D92" s="83"/>
      <c r="E92" s="83"/>
      <c r="F92" s="83"/>
      <c r="G92" s="83"/>
      <c r="H92" s="83"/>
      <c r="I92" s="83"/>
      <c r="J92" s="92" t="s">
        <v>77</v>
      </c>
      <c r="K92" s="83"/>
      <c r="L92" s="25"/>
    </row>
    <row r="93" spans="2:47" s="1" customFormat="1" ht="10.35" hidden="1" customHeight="1">
      <c r="B93" s="25"/>
      <c r="L93" s="25"/>
    </row>
    <row r="94" spans="2:47" s="1" customFormat="1" ht="22.9" hidden="1" customHeight="1">
      <c r="B94" s="25"/>
      <c r="C94" s="93" t="s">
        <v>78</v>
      </c>
      <c r="J94" s="59">
        <f>J126</f>
        <v>0</v>
      </c>
      <c r="L94" s="25"/>
      <c r="AU94" s="13" t="s">
        <v>79</v>
      </c>
    </row>
    <row r="95" spans="2:47" s="8" customFormat="1" ht="24.95" hidden="1" customHeight="1">
      <c r="B95" s="94"/>
      <c r="D95" s="95" t="s">
        <v>80</v>
      </c>
      <c r="E95" s="96"/>
      <c r="F95" s="96"/>
      <c r="G95" s="96"/>
      <c r="H95" s="96"/>
      <c r="I95" s="96"/>
      <c r="J95" s="97">
        <f>J127</f>
        <v>0</v>
      </c>
      <c r="L95" s="94"/>
    </row>
    <row r="96" spans="2:47" s="9" customFormat="1" ht="19.899999999999999" hidden="1" customHeight="1">
      <c r="B96" s="98"/>
      <c r="D96" s="99" t="s">
        <v>81</v>
      </c>
      <c r="E96" s="100"/>
      <c r="F96" s="100"/>
      <c r="G96" s="100"/>
      <c r="H96" s="100"/>
      <c r="I96" s="100"/>
      <c r="J96" s="101">
        <f>J128</f>
        <v>0</v>
      </c>
      <c r="L96" s="98"/>
    </row>
    <row r="97" spans="2:12" s="9" customFormat="1" ht="19.899999999999999" hidden="1" customHeight="1">
      <c r="B97" s="98"/>
      <c r="D97" s="99" t="s">
        <v>82</v>
      </c>
      <c r="E97" s="100"/>
      <c r="F97" s="100"/>
      <c r="G97" s="100"/>
      <c r="H97" s="100"/>
      <c r="I97" s="100"/>
      <c r="J97" s="101">
        <f>J135</f>
        <v>0</v>
      </c>
      <c r="L97" s="98"/>
    </row>
    <row r="98" spans="2:12" s="9" customFormat="1" ht="19.899999999999999" hidden="1" customHeight="1">
      <c r="B98" s="98"/>
      <c r="D98" s="99" t="s">
        <v>83</v>
      </c>
      <c r="E98" s="100"/>
      <c r="F98" s="100"/>
      <c r="G98" s="100"/>
      <c r="H98" s="100"/>
      <c r="I98" s="100"/>
      <c r="J98" s="101">
        <f>J139</f>
        <v>0</v>
      </c>
      <c r="L98" s="98"/>
    </row>
    <row r="99" spans="2:12" s="9" customFormat="1" ht="19.899999999999999" hidden="1" customHeight="1">
      <c r="B99" s="98"/>
      <c r="D99" s="99" t="s">
        <v>84</v>
      </c>
      <c r="E99" s="100"/>
      <c r="F99" s="100"/>
      <c r="G99" s="100"/>
      <c r="H99" s="100"/>
      <c r="I99" s="100"/>
      <c r="J99" s="101">
        <f>J143</f>
        <v>0</v>
      </c>
      <c r="L99" s="98"/>
    </row>
    <row r="100" spans="2:12" s="9" customFormat="1" ht="19.899999999999999" hidden="1" customHeight="1">
      <c r="B100" s="98"/>
      <c r="D100" s="99" t="s">
        <v>85</v>
      </c>
      <c r="E100" s="100"/>
      <c r="F100" s="100"/>
      <c r="G100" s="100"/>
      <c r="H100" s="100"/>
      <c r="I100" s="100"/>
      <c r="J100" s="101">
        <f>J145</f>
        <v>0</v>
      </c>
      <c r="L100" s="98"/>
    </row>
    <row r="101" spans="2:12" s="9" customFormat="1" ht="19.899999999999999" hidden="1" customHeight="1">
      <c r="B101" s="98"/>
      <c r="D101" s="99" t="s">
        <v>86</v>
      </c>
      <c r="E101" s="100"/>
      <c r="F101" s="100"/>
      <c r="G101" s="100"/>
      <c r="H101" s="100"/>
      <c r="I101" s="100"/>
      <c r="J101" s="101">
        <f>J154</f>
        <v>0</v>
      </c>
      <c r="L101" s="98"/>
    </row>
    <row r="102" spans="2:12" s="9" customFormat="1" ht="19.899999999999999" hidden="1" customHeight="1">
      <c r="B102" s="98"/>
      <c r="D102" s="99" t="s">
        <v>87</v>
      </c>
      <c r="E102" s="100"/>
      <c r="F102" s="100"/>
      <c r="G102" s="100"/>
      <c r="H102" s="100"/>
      <c r="I102" s="100"/>
      <c r="J102" s="101">
        <f>J159</f>
        <v>0</v>
      </c>
      <c r="L102" s="98"/>
    </row>
    <row r="103" spans="2:12" s="9" customFormat="1" ht="19.899999999999999" hidden="1" customHeight="1">
      <c r="B103" s="98"/>
      <c r="D103" s="99" t="s">
        <v>88</v>
      </c>
      <c r="E103" s="100"/>
      <c r="F103" s="100"/>
      <c r="G103" s="100"/>
      <c r="H103" s="100"/>
      <c r="I103" s="100"/>
      <c r="J103" s="101">
        <f>J168</f>
        <v>0</v>
      </c>
      <c r="L103" s="98"/>
    </row>
    <row r="104" spans="2:12" s="8" customFormat="1" ht="24.95" hidden="1" customHeight="1">
      <c r="B104" s="94"/>
      <c r="D104" s="95" t="s">
        <v>89</v>
      </c>
      <c r="E104" s="96"/>
      <c r="F104" s="96"/>
      <c r="G104" s="96"/>
      <c r="H104" s="96"/>
      <c r="I104" s="96"/>
      <c r="J104" s="97">
        <f>J170</f>
        <v>0</v>
      </c>
      <c r="L104" s="94"/>
    </row>
    <row r="105" spans="2:12" s="9" customFormat="1" ht="19.899999999999999" hidden="1" customHeight="1">
      <c r="B105" s="98"/>
      <c r="D105" s="99" t="s">
        <v>90</v>
      </c>
      <c r="E105" s="100"/>
      <c r="F105" s="100"/>
      <c r="G105" s="100"/>
      <c r="H105" s="100"/>
      <c r="I105" s="100"/>
      <c r="J105" s="101">
        <f>J171</f>
        <v>0</v>
      </c>
      <c r="L105" s="98"/>
    </row>
    <row r="106" spans="2:12" s="9" customFormat="1" ht="19.899999999999999" hidden="1" customHeight="1">
      <c r="B106" s="98"/>
      <c r="D106" s="99" t="s">
        <v>91</v>
      </c>
      <c r="E106" s="100"/>
      <c r="F106" s="100"/>
      <c r="G106" s="100"/>
      <c r="H106" s="100"/>
      <c r="I106" s="100"/>
      <c r="J106" s="101">
        <f>J174</f>
        <v>0</v>
      </c>
      <c r="L106" s="98"/>
    </row>
    <row r="107" spans="2:12" s="9" customFormat="1" ht="19.899999999999999" hidden="1" customHeight="1">
      <c r="B107" s="98"/>
      <c r="D107" s="99" t="s">
        <v>92</v>
      </c>
      <c r="E107" s="100"/>
      <c r="F107" s="100"/>
      <c r="G107" s="100"/>
      <c r="H107" s="100"/>
      <c r="I107" s="100"/>
      <c r="J107" s="101">
        <f>J177</f>
        <v>0</v>
      </c>
      <c r="L107" s="98"/>
    </row>
    <row r="108" spans="2:12" s="9" customFormat="1" ht="19.899999999999999" hidden="1" customHeight="1">
      <c r="B108" s="98"/>
      <c r="D108" s="99" t="s">
        <v>93</v>
      </c>
      <c r="E108" s="100"/>
      <c r="F108" s="100"/>
      <c r="G108" s="100"/>
      <c r="H108" s="100"/>
      <c r="I108" s="100"/>
      <c r="J108" s="101">
        <f>J180</f>
        <v>0</v>
      </c>
      <c r="L108" s="98"/>
    </row>
    <row r="109" spans="2:12" s="1" customFormat="1" ht="21.75" hidden="1" customHeight="1">
      <c r="B109" s="25"/>
      <c r="L109" s="25"/>
    </row>
    <row r="110" spans="2:12" s="1" customFormat="1" ht="6.95" hidden="1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25"/>
    </row>
    <row r="111" spans="2:12" hidden="1"/>
    <row r="112" spans="2:12" hidden="1"/>
    <row r="113" spans="2:63" hidden="1"/>
    <row r="114" spans="2:63" s="1" customFormat="1" ht="6.95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25"/>
    </row>
    <row r="115" spans="2:63" s="1" customFormat="1" ht="24.95" customHeight="1">
      <c r="B115" s="25"/>
      <c r="C115" s="17" t="s">
        <v>94</v>
      </c>
      <c r="L115" s="25"/>
    </row>
    <row r="116" spans="2:63" s="1" customFormat="1" ht="6.95" customHeight="1">
      <c r="B116" s="25"/>
      <c r="L116" s="25"/>
    </row>
    <row r="117" spans="2:63" s="1" customFormat="1" ht="12" customHeight="1">
      <c r="B117" s="25"/>
      <c r="C117" s="22" t="s">
        <v>11</v>
      </c>
      <c r="L117" s="25"/>
    </row>
    <row r="118" spans="2:63" s="1" customFormat="1" ht="16.5" customHeight="1">
      <c r="B118" s="25"/>
      <c r="E118" s="173" t="str">
        <f>E7</f>
        <v>Rekonštrukcia Domu Nádeje Prosačov</v>
      </c>
      <c r="F118" s="182"/>
      <c r="G118" s="182"/>
      <c r="H118" s="182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15</v>
      </c>
      <c r="F120" s="20" t="str">
        <f>F10</f>
        <v xml:space="preserve"> </v>
      </c>
      <c r="I120" s="22" t="s">
        <v>17</v>
      </c>
      <c r="J120" s="45" t="str">
        <f>IF(J10="","",J10)</f>
        <v/>
      </c>
      <c r="L120" s="25"/>
    </row>
    <row r="121" spans="2:63" s="1" customFormat="1" ht="6.95" customHeight="1">
      <c r="B121" s="25"/>
      <c r="L121" s="25"/>
    </row>
    <row r="122" spans="2:63" s="1" customFormat="1" ht="15.2" customHeight="1">
      <c r="B122" s="25"/>
      <c r="C122" s="22" t="s">
        <v>18</v>
      </c>
      <c r="F122" s="20" t="str">
        <f>E13</f>
        <v xml:space="preserve"> </v>
      </c>
      <c r="I122" s="22" t="s">
        <v>22</v>
      </c>
      <c r="J122" s="23" t="str">
        <f>E19</f>
        <v xml:space="preserve"> </v>
      </c>
      <c r="L122" s="25"/>
    </row>
    <row r="123" spans="2:63" s="1" customFormat="1" ht="15.2" customHeight="1">
      <c r="B123" s="25"/>
      <c r="C123" s="22" t="s">
        <v>21</v>
      </c>
      <c r="F123" s="20" t="str">
        <f>IF(E16="","",E16)</f>
        <v xml:space="preserve"> </v>
      </c>
      <c r="I123" s="22" t="s">
        <v>25</v>
      </c>
      <c r="J123" s="23" t="str">
        <f>E22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2"/>
      <c r="C125" s="103" t="s">
        <v>95</v>
      </c>
      <c r="D125" s="104" t="s">
        <v>52</v>
      </c>
      <c r="E125" s="104" t="s">
        <v>48</v>
      </c>
      <c r="F125" s="104" t="s">
        <v>49</v>
      </c>
      <c r="G125" s="104" t="s">
        <v>96</v>
      </c>
      <c r="H125" s="104" t="s">
        <v>97</v>
      </c>
      <c r="I125" s="104" t="s">
        <v>98</v>
      </c>
      <c r="J125" s="105" t="s">
        <v>77</v>
      </c>
      <c r="K125" s="106" t="s">
        <v>99</v>
      </c>
      <c r="L125" s="102"/>
      <c r="M125" s="52" t="s">
        <v>1</v>
      </c>
      <c r="N125" s="53" t="s">
        <v>31</v>
      </c>
      <c r="O125" s="53" t="s">
        <v>100</v>
      </c>
      <c r="P125" s="53" t="s">
        <v>101</v>
      </c>
      <c r="Q125" s="53" t="s">
        <v>102</v>
      </c>
      <c r="R125" s="53" t="s">
        <v>103</v>
      </c>
      <c r="S125" s="53" t="s">
        <v>104</v>
      </c>
      <c r="T125" s="54" t="s">
        <v>105</v>
      </c>
    </row>
    <row r="126" spans="2:63" s="1" customFormat="1" ht="22.9" customHeight="1">
      <c r="B126" s="25"/>
      <c r="C126" s="57" t="s">
        <v>78</v>
      </c>
      <c r="J126" s="107"/>
      <c r="L126" s="25"/>
      <c r="M126" s="55"/>
      <c r="N126" s="46"/>
      <c r="O126" s="46"/>
      <c r="P126" s="108">
        <f>P127+P170</f>
        <v>768.18708849999996</v>
      </c>
      <c r="Q126" s="46"/>
      <c r="R126" s="108">
        <f>R127+R170</f>
        <v>219.99685860000002</v>
      </c>
      <c r="S126" s="46"/>
      <c r="T126" s="109">
        <f>T127+T170</f>
        <v>2.1749999999999998</v>
      </c>
      <c r="AT126" s="13" t="s">
        <v>66</v>
      </c>
      <c r="AU126" s="13" t="s">
        <v>79</v>
      </c>
      <c r="BK126" s="110">
        <f>BK127+BK170</f>
        <v>0</v>
      </c>
    </row>
    <row r="127" spans="2:63" s="11" customFormat="1" ht="25.9" customHeight="1">
      <c r="B127" s="111"/>
      <c r="D127" s="112" t="s">
        <v>66</v>
      </c>
      <c r="E127" s="113" t="s">
        <v>106</v>
      </c>
      <c r="F127" s="113" t="s">
        <v>107</v>
      </c>
      <c r="J127" s="114"/>
      <c r="L127" s="111"/>
      <c r="M127" s="115"/>
      <c r="N127" s="116"/>
      <c r="O127" s="116"/>
      <c r="P127" s="117">
        <f>P128+P135+P139+P143+P145+P154+P159+P168</f>
        <v>714.46593999999993</v>
      </c>
      <c r="Q127" s="116"/>
      <c r="R127" s="117">
        <f>R128+R135+R139+R143+R145+R154+R159+R168</f>
        <v>219.53391490000001</v>
      </c>
      <c r="S127" s="116"/>
      <c r="T127" s="118">
        <f>T128+T135+T139+T143+T145+T154+T159+T168</f>
        <v>2.1749999999999998</v>
      </c>
      <c r="AR127" s="112" t="s">
        <v>72</v>
      </c>
      <c r="AT127" s="119" t="s">
        <v>66</v>
      </c>
      <c r="AU127" s="119" t="s">
        <v>67</v>
      </c>
      <c r="AY127" s="112" t="s">
        <v>108</v>
      </c>
      <c r="BK127" s="120">
        <f>BK128+BK135+BK139+BK143+BK145+BK154+BK159+BK168</f>
        <v>0</v>
      </c>
    </row>
    <row r="128" spans="2:63" s="11" customFormat="1" ht="22.9" customHeight="1">
      <c r="B128" s="111"/>
      <c r="D128" s="112" t="s">
        <v>66</v>
      </c>
      <c r="E128" s="121" t="s">
        <v>72</v>
      </c>
      <c r="F128" s="121" t="s">
        <v>109</v>
      </c>
      <c r="J128" s="122"/>
      <c r="L128" s="111"/>
      <c r="M128" s="115"/>
      <c r="N128" s="116"/>
      <c r="O128" s="116"/>
      <c r="P128" s="117">
        <f>SUM(P129:P134)</f>
        <v>322.09294800000004</v>
      </c>
      <c r="Q128" s="116"/>
      <c r="R128" s="117">
        <f>SUM(R129:R134)</f>
        <v>7.5057169999999998</v>
      </c>
      <c r="S128" s="116"/>
      <c r="T128" s="118">
        <f>SUM(T129:T134)</f>
        <v>0</v>
      </c>
      <c r="AR128" s="112" t="s">
        <v>72</v>
      </c>
      <c r="AT128" s="119" t="s">
        <v>66</v>
      </c>
      <c r="AU128" s="119" t="s">
        <v>72</v>
      </c>
      <c r="AY128" s="112" t="s">
        <v>108</v>
      </c>
      <c r="BK128" s="120">
        <f>SUM(BK129:BK134)</f>
        <v>0</v>
      </c>
    </row>
    <row r="129" spans="2:65" s="1" customFormat="1" ht="24" customHeight="1">
      <c r="B129" s="123"/>
      <c r="C129" s="124" t="s">
        <v>72</v>
      </c>
      <c r="D129" s="124" t="s">
        <v>110</v>
      </c>
      <c r="E129" s="125" t="s">
        <v>111</v>
      </c>
      <c r="F129" s="126" t="s">
        <v>112</v>
      </c>
      <c r="G129" s="127" t="s">
        <v>113</v>
      </c>
      <c r="H129" s="128">
        <v>52.5</v>
      </c>
      <c r="I129" s="128"/>
      <c r="J129" s="128"/>
      <c r="K129" s="126" t="s">
        <v>114</v>
      </c>
      <c r="L129" s="25"/>
      <c r="M129" s="129" t="s">
        <v>1</v>
      </c>
      <c r="N129" s="130" t="s">
        <v>33</v>
      </c>
      <c r="O129" s="131">
        <v>4.6429999999999998</v>
      </c>
      <c r="P129" s="131">
        <f t="shared" ref="P129:P134" si="0">O129*H129</f>
        <v>243.75749999999999</v>
      </c>
      <c r="Q129" s="131">
        <v>0</v>
      </c>
      <c r="R129" s="131">
        <f t="shared" ref="R129:R134" si="1">Q129*H129</f>
        <v>0</v>
      </c>
      <c r="S129" s="131">
        <v>0</v>
      </c>
      <c r="T129" s="132">
        <f t="shared" ref="T129:T134" si="2">S129*H129</f>
        <v>0</v>
      </c>
      <c r="AR129" s="133" t="s">
        <v>115</v>
      </c>
      <c r="AT129" s="133" t="s">
        <v>110</v>
      </c>
      <c r="AU129" s="133" t="s">
        <v>116</v>
      </c>
      <c r="AY129" s="13" t="s">
        <v>108</v>
      </c>
      <c r="BE129" s="134">
        <f t="shared" ref="BE129:BE134" si="3">IF(N129="základná",J129,0)</f>
        <v>0</v>
      </c>
      <c r="BF129" s="134">
        <f t="shared" ref="BF129:BF134" si="4">IF(N129="znížená",J129,0)</f>
        <v>0</v>
      </c>
      <c r="BG129" s="134">
        <f t="shared" ref="BG129:BG134" si="5">IF(N129="zákl. prenesená",J129,0)</f>
        <v>0</v>
      </c>
      <c r="BH129" s="134">
        <f t="shared" ref="BH129:BH134" si="6">IF(N129="zníž. prenesená",J129,0)</f>
        <v>0</v>
      </c>
      <c r="BI129" s="134">
        <f t="shared" ref="BI129:BI134" si="7">IF(N129="nulová",J129,0)</f>
        <v>0</v>
      </c>
      <c r="BJ129" s="13" t="s">
        <v>116</v>
      </c>
      <c r="BK129" s="135">
        <f t="shared" ref="BK129:BK134" si="8">ROUND(I129*H129,3)</f>
        <v>0</v>
      </c>
      <c r="BL129" s="13" t="s">
        <v>115</v>
      </c>
      <c r="BM129" s="133" t="s">
        <v>117</v>
      </c>
    </row>
    <row r="130" spans="2:65" s="1" customFormat="1" ht="24" customHeight="1">
      <c r="B130" s="123"/>
      <c r="C130" s="124" t="s">
        <v>116</v>
      </c>
      <c r="D130" s="124" t="s">
        <v>110</v>
      </c>
      <c r="E130" s="125" t="s">
        <v>118</v>
      </c>
      <c r="F130" s="126" t="s">
        <v>119</v>
      </c>
      <c r="G130" s="127" t="s">
        <v>113</v>
      </c>
      <c r="H130" s="128">
        <v>13.44</v>
      </c>
      <c r="I130" s="128"/>
      <c r="J130" s="128"/>
      <c r="K130" s="126" t="s">
        <v>114</v>
      </c>
      <c r="L130" s="25"/>
      <c r="M130" s="129" t="s">
        <v>1</v>
      </c>
      <c r="N130" s="130" t="s">
        <v>33</v>
      </c>
      <c r="O130" s="131">
        <v>4.9479499999999996</v>
      </c>
      <c r="P130" s="131">
        <f t="shared" si="0"/>
        <v>66.500447999999992</v>
      </c>
      <c r="Q130" s="131">
        <v>0</v>
      </c>
      <c r="R130" s="131">
        <f t="shared" si="1"/>
        <v>0</v>
      </c>
      <c r="S130" s="131">
        <v>0</v>
      </c>
      <c r="T130" s="132">
        <f t="shared" si="2"/>
        <v>0</v>
      </c>
      <c r="AR130" s="133" t="s">
        <v>115</v>
      </c>
      <c r="AT130" s="133" t="s">
        <v>110</v>
      </c>
      <c r="AU130" s="133" t="s">
        <v>116</v>
      </c>
      <c r="AY130" s="13" t="s">
        <v>108</v>
      </c>
      <c r="BE130" s="134">
        <f t="shared" si="3"/>
        <v>0</v>
      </c>
      <c r="BF130" s="134">
        <f t="shared" si="4"/>
        <v>0</v>
      </c>
      <c r="BG130" s="134">
        <f t="shared" si="5"/>
        <v>0</v>
      </c>
      <c r="BH130" s="134">
        <f t="shared" si="6"/>
        <v>0</v>
      </c>
      <c r="BI130" s="134">
        <f t="shared" si="7"/>
        <v>0</v>
      </c>
      <c r="BJ130" s="13" t="s">
        <v>116</v>
      </c>
      <c r="BK130" s="135">
        <f t="shared" si="8"/>
        <v>0</v>
      </c>
      <c r="BL130" s="13" t="s">
        <v>115</v>
      </c>
      <c r="BM130" s="133" t="s">
        <v>120</v>
      </c>
    </row>
    <row r="131" spans="2:65" s="1" customFormat="1" ht="16.5" customHeight="1">
      <c r="B131" s="123"/>
      <c r="C131" s="124" t="s">
        <v>121</v>
      </c>
      <c r="D131" s="124" t="s">
        <v>110</v>
      </c>
      <c r="E131" s="125" t="s">
        <v>122</v>
      </c>
      <c r="F131" s="126" t="s">
        <v>123</v>
      </c>
      <c r="G131" s="127" t="s">
        <v>124</v>
      </c>
      <c r="H131" s="128">
        <v>185</v>
      </c>
      <c r="I131" s="128"/>
      <c r="J131" s="128"/>
      <c r="K131" s="126" t="s">
        <v>125</v>
      </c>
      <c r="L131" s="25"/>
      <c r="M131" s="129" t="s">
        <v>1</v>
      </c>
      <c r="N131" s="130" t="s">
        <v>33</v>
      </c>
      <c r="O131" s="131">
        <v>6.0999999999999999E-2</v>
      </c>
      <c r="P131" s="131">
        <f t="shared" si="0"/>
        <v>11.285</v>
      </c>
      <c r="Q131" s="131">
        <v>0.04</v>
      </c>
      <c r="R131" s="131">
        <f t="shared" si="1"/>
        <v>7.4</v>
      </c>
      <c r="S131" s="131">
        <v>0</v>
      </c>
      <c r="T131" s="132">
        <f t="shared" si="2"/>
        <v>0</v>
      </c>
      <c r="AR131" s="133" t="s">
        <v>115</v>
      </c>
      <c r="AT131" s="133" t="s">
        <v>110</v>
      </c>
      <c r="AU131" s="133" t="s">
        <v>116</v>
      </c>
      <c r="AY131" s="13" t="s">
        <v>108</v>
      </c>
      <c r="BE131" s="134">
        <f t="shared" si="3"/>
        <v>0</v>
      </c>
      <c r="BF131" s="134">
        <f t="shared" si="4"/>
        <v>0</v>
      </c>
      <c r="BG131" s="134">
        <f t="shared" si="5"/>
        <v>0</v>
      </c>
      <c r="BH131" s="134">
        <f t="shared" si="6"/>
        <v>0</v>
      </c>
      <c r="BI131" s="134">
        <f t="shared" si="7"/>
        <v>0</v>
      </c>
      <c r="BJ131" s="13" t="s">
        <v>116</v>
      </c>
      <c r="BK131" s="135">
        <f t="shared" si="8"/>
        <v>0</v>
      </c>
      <c r="BL131" s="13" t="s">
        <v>115</v>
      </c>
      <c r="BM131" s="133" t="s">
        <v>126</v>
      </c>
    </row>
    <row r="132" spans="2:65" s="1" customFormat="1" ht="16.5" customHeight="1">
      <c r="B132" s="123"/>
      <c r="C132" s="136" t="s">
        <v>115</v>
      </c>
      <c r="D132" s="136" t="s">
        <v>127</v>
      </c>
      <c r="E132" s="137" t="s">
        <v>128</v>
      </c>
      <c r="F132" s="138" t="s">
        <v>129</v>
      </c>
      <c r="G132" s="139" t="s">
        <v>130</v>
      </c>
      <c r="H132" s="140">
        <v>5.7169999999999996</v>
      </c>
      <c r="I132" s="140"/>
      <c r="J132" s="140"/>
      <c r="K132" s="138" t="s">
        <v>125</v>
      </c>
      <c r="L132" s="141"/>
      <c r="M132" s="142" t="s">
        <v>1</v>
      </c>
      <c r="N132" s="143" t="s">
        <v>33</v>
      </c>
      <c r="O132" s="131">
        <v>0</v>
      </c>
      <c r="P132" s="131">
        <f t="shared" si="0"/>
        <v>0</v>
      </c>
      <c r="Q132" s="131">
        <v>1E-3</v>
      </c>
      <c r="R132" s="131">
        <f t="shared" si="1"/>
        <v>5.7169999999999999E-3</v>
      </c>
      <c r="S132" s="131">
        <v>0</v>
      </c>
      <c r="T132" s="132">
        <f t="shared" si="2"/>
        <v>0</v>
      </c>
      <c r="AR132" s="133" t="s">
        <v>131</v>
      </c>
      <c r="AT132" s="133" t="s">
        <v>127</v>
      </c>
      <c r="AU132" s="133" t="s">
        <v>116</v>
      </c>
      <c r="AY132" s="13" t="s">
        <v>108</v>
      </c>
      <c r="BE132" s="134">
        <f t="shared" si="3"/>
        <v>0</v>
      </c>
      <c r="BF132" s="134">
        <f t="shared" si="4"/>
        <v>0</v>
      </c>
      <c r="BG132" s="134">
        <f t="shared" si="5"/>
        <v>0</v>
      </c>
      <c r="BH132" s="134">
        <f t="shared" si="6"/>
        <v>0</v>
      </c>
      <c r="BI132" s="134">
        <f t="shared" si="7"/>
        <v>0</v>
      </c>
      <c r="BJ132" s="13" t="s">
        <v>116</v>
      </c>
      <c r="BK132" s="135">
        <f t="shared" si="8"/>
        <v>0</v>
      </c>
      <c r="BL132" s="13" t="s">
        <v>115</v>
      </c>
      <c r="BM132" s="133" t="s">
        <v>132</v>
      </c>
    </row>
    <row r="133" spans="2:65" s="1" customFormat="1" ht="24" customHeight="1">
      <c r="B133" s="123"/>
      <c r="C133" s="124" t="s">
        <v>133</v>
      </c>
      <c r="D133" s="124" t="s">
        <v>110</v>
      </c>
      <c r="E133" s="125" t="s">
        <v>134</v>
      </c>
      <c r="F133" s="126" t="s">
        <v>135</v>
      </c>
      <c r="G133" s="127" t="s">
        <v>136</v>
      </c>
      <c r="H133" s="128">
        <v>10</v>
      </c>
      <c r="I133" s="128"/>
      <c r="J133" s="128"/>
      <c r="K133" s="126" t="s">
        <v>125</v>
      </c>
      <c r="L133" s="25"/>
      <c r="M133" s="129" t="s">
        <v>1</v>
      </c>
      <c r="N133" s="130" t="s">
        <v>33</v>
      </c>
      <c r="O133" s="131">
        <v>5.5E-2</v>
      </c>
      <c r="P133" s="131">
        <f t="shared" si="0"/>
        <v>0.55000000000000004</v>
      </c>
      <c r="Q133" s="131">
        <v>0</v>
      </c>
      <c r="R133" s="131">
        <f t="shared" si="1"/>
        <v>0</v>
      </c>
      <c r="S133" s="131">
        <v>0</v>
      </c>
      <c r="T133" s="132">
        <f t="shared" si="2"/>
        <v>0</v>
      </c>
      <c r="AR133" s="133" t="s">
        <v>115</v>
      </c>
      <c r="AT133" s="133" t="s">
        <v>110</v>
      </c>
      <c r="AU133" s="133" t="s">
        <v>116</v>
      </c>
      <c r="AY133" s="13" t="s">
        <v>108</v>
      </c>
      <c r="BE133" s="134">
        <f t="shared" si="3"/>
        <v>0</v>
      </c>
      <c r="BF133" s="134">
        <f t="shared" si="4"/>
        <v>0</v>
      </c>
      <c r="BG133" s="134">
        <f t="shared" si="5"/>
        <v>0</v>
      </c>
      <c r="BH133" s="134">
        <f t="shared" si="6"/>
        <v>0</v>
      </c>
      <c r="BI133" s="134">
        <f t="shared" si="7"/>
        <v>0</v>
      </c>
      <c r="BJ133" s="13" t="s">
        <v>116</v>
      </c>
      <c r="BK133" s="135">
        <f t="shared" si="8"/>
        <v>0</v>
      </c>
      <c r="BL133" s="13" t="s">
        <v>115</v>
      </c>
      <c r="BM133" s="133" t="s">
        <v>137</v>
      </c>
    </row>
    <row r="134" spans="2:65" s="1" customFormat="1" ht="16.5" customHeight="1">
      <c r="B134" s="123"/>
      <c r="C134" s="136" t="s">
        <v>138</v>
      </c>
      <c r="D134" s="136" t="s">
        <v>127</v>
      </c>
      <c r="E134" s="137" t="s">
        <v>139</v>
      </c>
      <c r="F134" s="138" t="s">
        <v>140</v>
      </c>
      <c r="G134" s="139" t="s">
        <v>136</v>
      </c>
      <c r="H134" s="140">
        <v>10</v>
      </c>
      <c r="I134" s="140"/>
      <c r="J134" s="140"/>
      <c r="K134" s="138" t="s">
        <v>125</v>
      </c>
      <c r="L134" s="141"/>
      <c r="M134" s="142" t="s">
        <v>1</v>
      </c>
      <c r="N134" s="143" t="s">
        <v>33</v>
      </c>
      <c r="O134" s="131">
        <v>0</v>
      </c>
      <c r="P134" s="131">
        <f t="shared" si="0"/>
        <v>0</v>
      </c>
      <c r="Q134" s="131">
        <v>0.01</v>
      </c>
      <c r="R134" s="131">
        <f t="shared" si="1"/>
        <v>0.1</v>
      </c>
      <c r="S134" s="131">
        <v>0</v>
      </c>
      <c r="T134" s="132">
        <f t="shared" si="2"/>
        <v>0</v>
      </c>
      <c r="AR134" s="133" t="s">
        <v>131</v>
      </c>
      <c r="AT134" s="133" t="s">
        <v>127</v>
      </c>
      <c r="AU134" s="133" t="s">
        <v>116</v>
      </c>
      <c r="AY134" s="13" t="s">
        <v>108</v>
      </c>
      <c r="BE134" s="134">
        <f t="shared" si="3"/>
        <v>0</v>
      </c>
      <c r="BF134" s="134">
        <f t="shared" si="4"/>
        <v>0</v>
      </c>
      <c r="BG134" s="134">
        <f t="shared" si="5"/>
        <v>0</v>
      </c>
      <c r="BH134" s="134">
        <f t="shared" si="6"/>
        <v>0</v>
      </c>
      <c r="BI134" s="134">
        <f t="shared" si="7"/>
        <v>0</v>
      </c>
      <c r="BJ134" s="13" t="s">
        <v>116</v>
      </c>
      <c r="BK134" s="135">
        <f t="shared" si="8"/>
        <v>0</v>
      </c>
      <c r="BL134" s="13" t="s">
        <v>115</v>
      </c>
      <c r="BM134" s="133" t="s">
        <v>141</v>
      </c>
    </row>
    <row r="135" spans="2:65" s="11" customFormat="1" ht="22.9" customHeight="1">
      <c r="B135" s="111"/>
      <c r="D135" s="112" t="s">
        <v>66</v>
      </c>
      <c r="E135" s="121" t="s">
        <v>116</v>
      </c>
      <c r="F135" s="121" t="s">
        <v>142</v>
      </c>
      <c r="J135" s="122"/>
      <c r="L135" s="111"/>
      <c r="M135" s="115"/>
      <c r="N135" s="116"/>
      <c r="O135" s="116"/>
      <c r="P135" s="117">
        <f>SUM(P136:P138)</f>
        <v>33.059425000000005</v>
      </c>
      <c r="Q135" s="116"/>
      <c r="R135" s="117">
        <f>SUM(R136:R138)</f>
        <v>45.163492500000004</v>
      </c>
      <c r="S135" s="116"/>
      <c r="T135" s="118">
        <f>SUM(T136:T138)</f>
        <v>0</v>
      </c>
      <c r="AR135" s="112" t="s">
        <v>72</v>
      </c>
      <c r="AT135" s="119" t="s">
        <v>66</v>
      </c>
      <c r="AU135" s="119" t="s">
        <v>72</v>
      </c>
      <c r="AY135" s="112" t="s">
        <v>108</v>
      </c>
      <c r="BK135" s="120">
        <f>SUM(BK136:BK138)</f>
        <v>0</v>
      </c>
    </row>
    <row r="136" spans="2:65" s="1" customFormat="1" ht="16.5" customHeight="1">
      <c r="B136" s="123"/>
      <c r="C136" s="124" t="s">
        <v>143</v>
      </c>
      <c r="D136" s="124" t="s">
        <v>110</v>
      </c>
      <c r="E136" s="125" t="s">
        <v>144</v>
      </c>
      <c r="F136" s="126" t="s">
        <v>145</v>
      </c>
      <c r="G136" s="127" t="s">
        <v>113</v>
      </c>
      <c r="H136" s="128">
        <v>8.4600000000000009</v>
      </c>
      <c r="I136" s="128"/>
      <c r="J136" s="128"/>
      <c r="K136" s="126" t="s">
        <v>1</v>
      </c>
      <c r="L136" s="25"/>
      <c r="M136" s="129" t="s">
        <v>1</v>
      </c>
      <c r="N136" s="130" t="s">
        <v>33</v>
      </c>
      <c r="O136" s="131">
        <v>0.87</v>
      </c>
      <c r="P136" s="131">
        <f>O136*H136</f>
        <v>7.3602000000000007</v>
      </c>
      <c r="Q136" s="131">
        <v>1.665</v>
      </c>
      <c r="R136" s="131">
        <f>Q136*H136</f>
        <v>14.085900000000002</v>
      </c>
      <c r="S136" s="131">
        <v>0</v>
      </c>
      <c r="T136" s="132">
        <f>S136*H136</f>
        <v>0</v>
      </c>
      <c r="AR136" s="133" t="s">
        <v>115</v>
      </c>
      <c r="AT136" s="133" t="s">
        <v>110</v>
      </c>
      <c r="AU136" s="133" t="s">
        <v>116</v>
      </c>
      <c r="AY136" s="13" t="s">
        <v>108</v>
      </c>
      <c r="BE136" s="134">
        <f>IF(N136="základná",J136,0)</f>
        <v>0</v>
      </c>
      <c r="BF136" s="134">
        <f>IF(N136="znížená",J136,0)</f>
        <v>0</v>
      </c>
      <c r="BG136" s="134">
        <f>IF(N136="zákl. prenesená",J136,0)</f>
        <v>0</v>
      </c>
      <c r="BH136" s="134">
        <f>IF(N136="zníž. prenesená",J136,0)</f>
        <v>0</v>
      </c>
      <c r="BI136" s="134">
        <f>IF(N136="nulová",J136,0)</f>
        <v>0</v>
      </c>
      <c r="BJ136" s="13" t="s">
        <v>116</v>
      </c>
      <c r="BK136" s="135">
        <f>ROUND(I136*H136,3)</f>
        <v>0</v>
      </c>
      <c r="BL136" s="13" t="s">
        <v>115</v>
      </c>
      <c r="BM136" s="133" t="s">
        <v>146</v>
      </c>
    </row>
    <row r="137" spans="2:65" s="1" customFormat="1" ht="16.5" customHeight="1">
      <c r="B137" s="123"/>
      <c r="C137" s="124" t="s">
        <v>131</v>
      </c>
      <c r="D137" s="124" t="s">
        <v>110</v>
      </c>
      <c r="E137" s="125" t="s">
        <v>147</v>
      </c>
      <c r="F137" s="126" t="s">
        <v>148</v>
      </c>
      <c r="G137" s="127" t="s">
        <v>113</v>
      </c>
      <c r="H137" s="128">
        <v>3.5249999999999999</v>
      </c>
      <c r="I137" s="128"/>
      <c r="J137" s="128"/>
      <c r="K137" s="126" t="s">
        <v>125</v>
      </c>
      <c r="L137" s="25"/>
      <c r="M137" s="129" t="s">
        <v>1</v>
      </c>
      <c r="N137" s="130" t="s">
        <v>33</v>
      </c>
      <c r="O137" s="131">
        <v>1.1639999999999999</v>
      </c>
      <c r="P137" s="131">
        <f>O137*H137</f>
        <v>4.1030999999999995</v>
      </c>
      <c r="Q137" s="131">
        <v>1.9205000000000001</v>
      </c>
      <c r="R137" s="131">
        <f>Q137*H137</f>
        <v>6.7697625000000006</v>
      </c>
      <c r="S137" s="131">
        <v>0</v>
      </c>
      <c r="T137" s="132">
        <f>S137*H137</f>
        <v>0</v>
      </c>
      <c r="AR137" s="133" t="s">
        <v>115</v>
      </c>
      <c r="AT137" s="133" t="s">
        <v>110</v>
      </c>
      <c r="AU137" s="133" t="s">
        <v>116</v>
      </c>
      <c r="AY137" s="13" t="s">
        <v>108</v>
      </c>
      <c r="BE137" s="134">
        <f>IF(N137="základná",J137,0)</f>
        <v>0</v>
      </c>
      <c r="BF137" s="134">
        <f>IF(N137="znížená",J137,0)</f>
        <v>0</v>
      </c>
      <c r="BG137" s="134">
        <f>IF(N137="zákl. prenesená",J137,0)</f>
        <v>0</v>
      </c>
      <c r="BH137" s="134">
        <f>IF(N137="zníž. prenesená",J137,0)</f>
        <v>0</v>
      </c>
      <c r="BI137" s="134">
        <f>IF(N137="nulová",J137,0)</f>
        <v>0</v>
      </c>
      <c r="BJ137" s="13" t="s">
        <v>116</v>
      </c>
      <c r="BK137" s="135">
        <f>ROUND(I137*H137,3)</f>
        <v>0</v>
      </c>
      <c r="BL137" s="13" t="s">
        <v>115</v>
      </c>
      <c r="BM137" s="133" t="s">
        <v>149</v>
      </c>
    </row>
    <row r="138" spans="2:65" s="1" customFormat="1" ht="16.5" customHeight="1">
      <c r="B138" s="123"/>
      <c r="C138" s="124" t="s">
        <v>150</v>
      </c>
      <c r="D138" s="124" t="s">
        <v>110</v>
      </c>
      <c r="E138" s="125" t="s">
        <v>151</v>
      </c>
      <c r="F138" s="126" t="s">
        <v>152</v>
      </c>
      <c r="G138" s="127" t="s">
        <v>153</v>
      </c>
      <c r="H138" s="128">
        <v>98.5</v>
      </c>
      <c r="I138" s="128"/>
      <c r="J138" s="128"/>
      <c r="K138" s="126" t="s">
        <v>125</v>
      </c>
      <c r="L138" s="25"/>
      <c r="M138" s="129" t="s">
        <v>1</v>
      </c>
      <c r="N138" s="130" t="s">
        <v>33</v>
      </c>
      <c r="O138" s="131">
        <v>0.21925</v>
      </c>
      <c r="P138" s="131">
        <f>O138*H138</f>
        <v>21.596125000000001</v>
      </c>
      <c r="Q138" s="131">
        <v>0.24678</v>
      </c>
      <c r="R138" s="131">
        <f>Q138*H138</f>
        <v>24.307829999999999</v>
      </c>
      <c r="S138" s="131">
        <v>0</v>
      </c>
      <c r="T138" s="132">
        <f>S138*H138</f>
        <v>0</v>
      </c>
      <c r="AR138" s="133" t="s">
        <v>115</v>
      </c>
      <c r="AT138" s="133" t="s">
        <v>110</v>
      </c>
      <c r="AU138" s="133" t="s">
        <v>116</v>
      </c>
      <c r="AY138" s="13" t="s">
        <v>108</v>
      </c>
      <c r="BE138" s="134">
        <f>IF(N138="základná",J138,0)</f>
        <v>0</v>
      </c>
      <c r="BF138" s="134">
        <f>IF(N138="znížená",J138,0)</f>
        <v>0</v>
      </c>
      <c r="BG138" s="134">
        <f>IF(N138="zákl. prenesená",J138,0)</f>
        <v>0</v>
      </c>
      <c r="BH138" s="134">
        <f>IF(N138="zníž. prenesená",J138,0)</f>
        <v>0</v>
      </c>
      <c r="BI138" s="134">
        <f>IF(N138="nulová",J138,0)</f>
        <v>0</v>
      </c>
      <c r="BJ138" s="13" t="s">
        <v>116</v>
      </c>
      <c r="BK138" s="135">
        <f>ROUND(I138*H138,3)</f>
        <v>0</v>
      </c>
      <c r="BL138" s="13" t="s">
        <v>115</v>
      </c>
      <c r="BM138" s="133" t="s">
        <v>154</v>
      </c>
    </row>
    <row r="139" spans="2:65" s="11" customFormat="1" ht="22.9" customHeight="1">
      <c r="B139" s="111"/>
      <c r="D139" s="112" t="s">
        <v>66</v>
      </c>
      <c r="E139" s="121" t="s">
        <v>121</v>
      </c>
      <c r="F139" s="121" t="s">
        <v>155</v>
      </c>
      <c r="J139" s="122"/>
      <c r="L139" s="111"/>
      <c r="M139" s="115"/>
      <c r="N139" s="116"/>
      <c r="O139" s="116"/>
      <c r="P139" s="117">
        <f>SUM(P140:P142)</f>
        <v>20.262840000000001</v>
      </c>
      <c r="Q139" s="116"/>
      <c r="R139" s="117">
        <f>SUM(R140:R142)</f>
        <v>1.12818</v>
      </c>
      <c r="S139" s="116"/>
      <c r="T139" s="118">
        <f>SUM(T140:T142)</f>
        <v>0</v>
      </c>
      <c r="AR139" s="112" t="s">
        <v>72</v>
      </c>
      <c r="AT139" s="119" t="s">
        <v>66</v>
      </c>
      <c r="AU139" s="119" t="s">
        <v>72</v>
      </c>
      <c r="AY139" s="112" t="s">
        <v>108</v>
      </c>
      <c r="BK139" s="120">
        <f>SUM(BK140:BK142)</f>
        <v>0</v>
      </c>
    </row>
    <row r="140" spans="2:65" s="1" customFormat="1" ht="24" customHeight="1">
      <c r="B140" s="123"/>
      <c r="C140" s="124" t="s">
        <v>156</v>
      </c>
      <c r="D140" s="124" t="s">
        <v>110</v>
      </c>
      <c r="E140" s="125" t="s">
        <v>157</v>
      </c>
      <c r="F140" s="126" t="s">
        <v>158</v>
      </c>
      <c r="G140" s="127" t="s">
        <v>136</v>
      </c>
      <c r="H140" s="128">
        <v>3</v>
      </c>
      <c r="I140" s="128"/>
      <c r="J140" s="128"/>
      <c r="K140" s="126" t="s">
        <v>114</v>
      </c>
      <c r="L140" s="25"/>
      <c r="M140" s="129" t="s">
        <v>1</v>
      </c>
      <c r="N140" s="130" t="s">
        <v>33</v>
      </c>
      <c r="O140" s="131">
        <v>0.32428000000000001</v>
      </c>
      <c r="P140" s="131">
        <f>O140*H140</f>
        <v>0.97284000000000004</v>
      </c>
      <c r="Q140" s="131">
        <v>6.2460000000000002E-2</v>
      </c>
      <c r="R140" s="131">
        <f>Q140*H140</f>
        <v>0.18737999999999999</v>
      </c>
      <c r="S140" s="131">
        <v>0</v>
      </c>
      <c r="T140" s="132">
        <f>S140*H140</f>
        <v>0</v>
      </c>
      <c r="AR140" s="133" t="s">
        <v>115</v>
      </c>
      <c r="AT140" s="133" t="s">
        <v>110</v>
      </c>
      <c r="AU140" s="133" t="s">
        <v>116</v>
      </c>
      <c r="AY140" s="13" t="s">
        <v>108</v>
      </c>
      <c r="BE140" s="134">
        <f>IF(N140="základná",J140,0)</f>
        <v>0</v>
      </c>
      <c r="BF140" s="134">
        <f>IF(N140="znížená",J140,0)</f>
        <v>0</v>
      </c>
      <c r="BG140" s="134">
        <f>IF(N140="zákl. prenesená",J140,0)</f>
        <v>0</v>
      </c>
      <c r="BH140" s="134">
        <f>IF(N140="zníž. prenesená",J140,0)</f>
        <v>0</v>
      </c>
      <c r="BI140" s="134">
        <f>IF(N140="nulová",J140,0)</f>
        <v>0</v>
      </c>
      <c r="BJ140" s="13" t="s">
        <v>116</v>
      </c>
      <c r="BK140" s="135">
        <f>ROUND(I140*H140,3)</f>
        <v>0</v>
      </c>
      <c r="BL140" s="13" t="s">
        <v>115</v>
      </c>
      <c r="BM140" s="133" t="s">
        <v>159</v>
      </c>
    </row>
    <row r="141" spans="2:65" s="1" customFormat="1" ht="24" customHeight="1">
      <c r="B141" s="123"/>
      <c r="C141" s="124" t="s">
        <v>160</v>
      </c>
      <c r="D141" s="124" t="s">
        <v>110</v>
      </c>
      <c r="E141" s="125" t="s">
        <v>161</v>
      </c>
      <c r="F141" s="126" t="s">
        <v>162</v>
      </c>
      <c r="G141" s="127" t="s">
        <v>136</v>
      </c>
      <c r="H141" s="128">
        <v>60</v>
      </c>
      <c r="I141" s="128"/>
      <c r="J141" s="128"/>
      <c r="K141" s="126" t="s">
        <v>125</v>
      </c>
      <c r="L141" s="25"/>
      <c r="M141" s="129" t="s">
        <v>1</v>
      </c>
      <c r="N141" s="130" t="s">
        <v>33</v>
      </c>
      <c r="O141" s="131">
        <v>0.32150000000000001</v>
      </c>
      <c r="P141" s="131">
        <f>O141*H141</f>
        <v>19.29</v>
      </c>
      <c r="Q141" s="131">
        <v>4.6800000000000001E-3</v>
      </c>
      <c r="R141" s="131">
        <f>Q141*H141</f>
        <v>0.28079999999999999</v>
      </c>
      <c r="S141" s="131">
        <v>0</v>
      </c>
      <c r="T141" s="132">
        <f>S141*H141</f>
        <v>0</v>
      </c>
      <c r="AR141" s="133" t="s">
        <v>115</v>
      </c>
      <c r="AT141" s="133" t="s">
        <v>110</v>
      </c>
      <c r="AU141" s="133" t="s">
        <v>116</v>
      </c>
      <c r="AY141" s="13" t="s">
        <v>108</v>
      </c>
      <c r="BE141" s="134">
        <f>IF(N141="základná",J141,0)</f>
        <v>0</v>
      </c>
      <c r="BF141" s="134">
        <f>IF(N141="znížená",J141,0)</f>
        <v>0</v>
      </c>
      <c r="BG141" s="134">
        <f>IF(N141="zákl. prenesená",J141,0)</f>
        <v>0</v>
      </c>
      <c r="BH141" s="134">
        <f>IF(N141="zníž. prenesená",J141,0)</f>
        <v>0</v>
      </c>
      <c r="BI141" s="134">
        <f>IF(N141="nulová",J141,0)</f>
        <v>0</v>
      </c>
      <c r="BJ141" s="13" t="s">
        <v>116</v>
      </c>
      <c r="BK141" s="135">
        <f>ROUND(I141*H141,3)</f>
        <v>0</v>
      </c>
      <c r="BL141" s="13" t="s">
        <v>115</v>
      </c>
      <c r="BM141" s="133" t="s">
        <v>163</v>
      </c>
    </row>
    <row r="142" spans="2:65" s="1" customFormat="1" ht="24" customHeight="1">
      <c r="B142" s="123"/>
      <c r="C142" s="136" t="s">
        <v>164</v>
      </c>
      <c r="D142" s="136" t="s">
        <v>127</v>
      </c>
      <c r="E142" s="137" t="s">
        <v>165</v>
      </c>
      <c r="F142" s="138" t="s">
        <v>166</v>
      </c>
      <c r="G142" s="139" t="s">
        <v>136</v>
      </c>
      <c r="H142" s="140">
        <v>60</v>
      </c>
      <c r="I142" s="140"/>
      <c r="J142" s="140"/>
      <c r="K142" s="138" t="s">
        <v>1</v>
      </c>
      <c r="L142" s="141"/>
      <c r="M142" s="142" t="s">
        <v>1</v>
      </c>
      <c r="N142" s="143" t="s">
        <v>33</v>
      </c>
      <c r="O142" s="131">
        <v>0</v>
      </c>
      <c r="P142" s="131">
        <f>O142*H142</f>
        <v>0</v>
      </c>
      <c r="Q142" s="131">
        <v>1.0999999999999999E-2</v>
      </c>
      <c r="R142" s="131">
        <f>Q142*H142</f>
        <v>0.65999999999999992</v>
      </c>
      <c r="S142" s="131">
        <v>0</v>
      </c>
      <c r="T142" s="132">
        <f>S142*H142</f>
        <v>0</v>
      </c>
      <c r="AR142" s="133" t="s">
        <v>131</v>
      </c>
      <c r="AT142" s="133" t="s">
        <v>127</v>
      </c>
      <c r="AU142" s="133" t="s">
        <v>116</v>
      </c>
      <c r="AY142" s="13" t="s">
        <v>108</v>
      </c>
      <c r="BE142" s="134">
        <f>IF(N142="základná",J142,0)</f>
        <v>0</v>
      </c>
      <c r="BF142" s="134">
        <f>IF(N142="znížená",J142,0)</f>
        <v>0</v>
      </c>
      <c r="BG142" s="134">
        <f>IF(N142="zákl. prenesená",J142,0)</f>
        <v>0</v>
      </c>
      <c r="BH142" s="134">
        <f>IF(N142="zníž. prenesená",J142,0)</f>
        <v>0</v>
      </c>
      <c r="BI142" s="134">
        <f>IF(N142="nulová",J142,0)</f>
        <v>0</v>
      </c>
      <c r="BJ142" s="13" t="s">
        <v>116</v>
      </c>
      <c r="BK142" s="135">
        <f>ROUND(I142*H142,3)</f>
        <v>0</v>
      </c>
      <c r="BL142" s="13" t="s">
        <v>115</v>
      </c>
      <c r="BM142" s="133" t="s">
        <v>167</v>
      </c>
    </row>
    <row r="143" spans="2:65" s="11" customFormat="1" ht="22.9" customHeight="1">
      <c r="B143" s="111"/>
      <c r="D143" s="112" t="s">
        <v>66</v>
      </c>
      <c r="E143" s="121" t="s">
        <v>115</v>
      </c>
      <c r="F143" s="121" t="s">
        <v>168</v>
      </c>
      <c r="J143" s="122"/>
      <c r="L143" s="111"/>
      <c r="M143" s="115"/>
      <c r="N143" s="116"/>
      <c r="O143" s="116"/>
      <c r="P143" s="117">
        <f>P144</f>
        <v>2.1135399999999995</v>
      </c>
      <c r="Q143" s="116"/>
      <c r="R143" s="117">
        <f>R144</f>
        <v>33.254999999999995</v>
      </c>
      <c r="S143" s="116"/>
      <c r="T143" s="118">
        <f>T144</f>
        <v>0</v>
      </c>
      <c r="AR143" s="112" t="s">
        <v>72</v>
      </c>
      <c r="AT143" s="119" t="s">
        <v>66</v>
      </c>
      <c r="AU143" s="119" t="s">
        <v>72</v>
      </c>
      <c r="AY143" s="112" t="s">
        <v>108</v>
      </c>
      <c r="BK143" s="120">
        <f>BK144</f>
        <v>0</v>
      </c>
    </row>
    <row r="144" spans="2:65" s="1" customFormat="1" ht="16.5" customHeight="1">
      <c r="B144" s="123"/>
      <c r="C144" s="124" t="s">
        <v>169</v>
      </c>
      <c r="D144" s="124" t="s">
        <v>110</v>
      </c>
      <c r="E144" s="125" t="s">
        <v>170</v>
      </c>
      <c r="F144" s="126" t="s">
        <v>171</v>
      </c>
      <c r="G144" s="127" t="s">
        <v>113</v>
      </c>
      <c r="H144" s="128">
        <v>14.78</v>
      </c>
      <c r="I144" s="128"/>
      <c r="J144" s="128"/>
      <c r="K144" s="126" t="s">
        <v>1</v>
      </c>
      <c r="L144" s="25"/>
      <c r="M144" s="129" t="s">
        <v>1</v>
      </c>
      <c r="N144" s="130" t="s">
        <v>33</v>
      </c>
      <c r="O144" s="131">
        <v>0.14299999999999999</v>
      </c>
      <c r="P144" s="131">
        <f>O144*H144</f>
        <v>2.1135399999999995</v>
      </c>
      <c r="Q144" s="131">
        <v>2.25</v>
      </c>
      <c r="R144" s="131">
        <f>Q144*H144</f>
        <v>33.254999999999995</v>
      </c>
      <c r="S144" s="131">
        <v>0</v>
      </c>
      <c r="T144" s="132">
        <f>S144*H144</f>
        <v>0</v>
      </c>
      <c r="AR144" s="133" t="s">
        <v>115</v>
      </c>
      <c r="AT144" s="133" t="s">
        <v>110</v>
      </c>
      <c r="AU144" s="133" t="s">
        <v>116</v>
      </c>
      <c r="AY144" s="13" t="s">
        <v>108</v>
      </c>
      <c r="BE144" s="134">
        <f>IF(N144="základná",J144,0)</f>
        <v>0</v>
      </c>
      <c r="BF144" s="134">
        <f>IF(N144="znížená",J144,0)</f>
        <v>0</v>
      </c>
      <c r="BG144" s="134">
        <f>IF(N144="zákl. prenesená",J144,0)</f>
        <v>0</v>
      </c>
      <c r="BH144" s="134">
        <f>IF(N144="zníž. prenesená",J144,0)</f>
        <v>0</v>
      </c>
      <c r="BI144" s="134">
        <f>IF(N144="nulová",J144,0)</f>
        <v>0</v>
      </c>
      <c r="BJ144" s="13" t="s">
        <v>116</v>
      </c>
      <c r="BK144" s="135">
        <f>ROUND(I144*H144,3)</f>
        <v>0</v>
      </c>
      <c r="BL144" s="13" t="s">
        <v>115</v>
      </c>
      <c r="BM144" s="133" t="s">
        <v>172</v>
      </c>
    </row>
    <row r="145" spans="2:65" s="11" customFormat="1" ht="22.9" customHeight="1">
      <c r="B145" s="111"/>
      <c r="D145" s="112" t="s">
        <v>66</v>
      </c>
      <c r="E145" s="121" t="s">
        <v>133</v>
      </c>
      <c r="F145" s="121" t="s">
        <v>173</v>
      </c>
      <c r="J145" s="122"/>
      <c r="L145" s="111"/>
      <c r="M145" s="115"/>
      <c r="N145" s="116"/>
      <c r="O145" s="116"/>
      <c r="P145" s="117">
        <f>SUM(P146:P153)</f>
        <v>112.9336</v>
      </c>
      <c r="Q145" s="116"/>
      <c r="R145" s="117">
        <f>SUM(R146:R153)</f>
        <v>122.2345</v>
      </c>
      <c r="S145" s="116"/>
      <c r="T145" s="118">
        <f>SUM(T146:T153)</f>
        <v>0</v>
      </c>
      <c r="AR145" s="112" t="s">
        <v>72</v>
      </c>
      <c r="AT145" s="119" t="s">
        <v>66</v>
      </c>
      <c r="AU145" s="119" t="s">
        <v>72</v>
      </c>
      <c r="AY145" s="112" t="s">
        <v>108</v>
      </c>
      <c r="BK145" s="120">
        <f>SUM(BK146:BK153)</f>
        <v>0</v>
      </c>
    </row>
    <row r="146" spans="2:65" s="1" customFormat="1" ht="24" customHeight="1">
      <c r="B146" s="123"/>
      <c r="C146" s="124" t="s">
        <v>174</v>
      </c>
      <c r="D146" s="124" t="s">
        <v>110</v>
      </c>
      <c r="E146" s="125" t="s">
        <v>175</v>
      </c>
      <c r="F146" s="126" t="s">
        <v>176</v>
      </c>
      <c r="G146" s="127" t="s">
        <v>124</v>
      </c>
      <c r="H146" s="128">
        <v>185</v>
      </c>
      <c r="I146" s="128"/>
      <c r="J146" s="128"/>
      <c r="K146" s="126" t="s">
        <v>125</v>
      </c>
      <c r="L146" s="25"/>
      <c r="M146" s="129" t="s">
        <v>1</v>
      </c>
      <c r="N146" s="130" t="s">
        <v>33</v>
      </c>
      <c r="O146" s="131">
        <v>5.9540000000000003E-2</v>
      </c>
      <c r="P146" s="131">
        <f t="shared" ref="P146:P153" si="9">O146*H146</f>
        <v>11.014900000000001</v>
      </c>
      <c r="Q146" s="131">
        <v>6.6000000000000003E-2</v>
      </c>
      <c r="R146" s="131">
        <f t="shared" ref="R146:R153" si="10">Q146*H146</f>
        <v>12.21</v>
      </c>
      <c r="S146" s="131">
        <v>0</v>
      </c>
      <c r="T146" s="132">
        <f t="shared" ref="T146:T153" si="11">S146*H146</f>
        <v>0</v>
      </c>
      <c r="AR146" s="133" t="s">
        <v>115</v>
      </c>
      <c r="AT146" s="133" t="s">
        <v>110</v>
      </c>
      <c r="AU146" s="133" t="s">
        <v>116</v>
      </c>
      <c r="AY146" s="13" t="s">
        <v>108</v>
      </c>
      <c r="BE146" s="134">
        <f t="shared" ref="BE146:BE153" si="12">IF(N146="základná",J146,0)</f>
        <v>0</v>
      </c>
      <c r="BF146" s="134">
        <f t="shared" ref="BF146:BF153" si="13">IF(N146="znížená",J146,0)</f>
        <v>0</v>
      </c>
      <c r="BG146" s="134">
        <f t="shared" ref="BG146:BG153" si="14">IF(N146="zákl. prenesená",J146,0)</f>
        <v>0</v>
      </c>
      <c r="BH146" s="134">
        <f t="shared" ref="BH146:BH153" si="15">IF(N146="zníž. prenesená",J146,0)</f>
        <v>0</v>
      </c>
      <c r="BI146" s="134">
        <f t="shared" ref="BI146:BI153" si="16">IF(N146="nulová",J146,0)</f>
        <v>0</v>
      </c>
      <c r="BJ146" s="13" t="s">
        <v>116</v>
      </c>
      <c r="BK146" s="135">
        <f t="shared" ref="BK146:BK153" si="17">ROUND(I146*H146,3)</f>
        <v>0</v>
      </c>
      <c r="BL146" s="13" t="s">
        <v>115</v>
      </c>
      <c r="BM146" s="133" t="s">
        <v>177</v>
      </c>
    </row>
    <row r="147" spans="2:65" s="1" customFormat="1" ht="16.5" customHeight="1">
      <c r="B147" s="123"/>
      <c r="C147" s="136" t="s">
        <v>178</v>
      </c>
      <c r="D147" s="136" t="s">
        <v>127</v>
      </c>
      <c r="E147" s="137" t="s">
        <v>179</v>
      </c>
      <c r="F147" s="138" t="s">
        <v>180</v>
      </c>
      <c r="G147" s="139" t="s">
        <v>181</v>
      </c>
      <c r="H147" s="140">
        <v>4.9059999999999997</v>
      </c>
      <c r="I147" s="140"/>
      <c r="J147" s="140"/>
      <c r="K147" s="138" t="s">
        <v>125</v>
      </c>
      <c r="L147" s="141"/>
      <c r="M147" s="142" t="s">
        <v>1</v>
      </c>
      <c r="N147" s="143" t="s">
        <v>33</v>
      </c>
      <c r="O147" s="131">
        <v>0</v>
      </c>
      <c r="P147" s="131">
        <f t="shared" si="9"/>
        <v>0</v>
      </c>
      <c r="Q147" s="131">
        <v>1</v>
      </c>
      <c r="R147" s="131">
        <f t="shared" si="10"/>
        <v>4.9059999999999997</v>
      </c>
      <c r="S147" s="131">
        <v>0</v>
      </c>
      <c r="T147" s="132">
        <f t="shared" si="11"/>
        <v>0</v>
      </c>
      <c r="AR147" s="133" t="s">
        <v>131</v>
      </c>
      <c r="AT147" s="133" t="s">
        <v>127</v>
      </c>
      <c r="AU147" s="133" t="s">
        <v>116</v>
      </c>
      <c r="AY147" s="13" t="s">
        <v>108</v>
      </c>
      <c r="BE147" s="134">
        <f t="shared" si="12"/>
        <v>0</v>
      </c>
      <c r="BF147" s="134">
        <f t="shared" si="13"/>
        <v>0</v>
      </c>
      <c r="BG147" s="134">
        <f t="shared" si="14"/>
        <v>0</v>
      </c>
      <c r="BH147" s="134">
        <f t="shared" si="15"/>
        <v>0</v>
      </c>
      <c r="BI147" s="134">
        <f t="shared" si="16"/>
        <v>0</v>
      </c>
      <c r="BJ147" s="13" t="s">
        <v>116</v>
      </c>
      <c r="BK147" s="135">
        <f t="shared" si="17"/>
        <v>0</v>
      </c>
      <c r="BL147" s="13" t="s">
        <v>115</v>
      </c>
      <c r="BM147" s="133" t="s">
        <v>182</v>
      </c>
    </row>
    <row r="148" spans="2:65" s="1" customFormat="1" ht="24" customHeight="1">
      <c r="B148" s="123"/>
      <c r="C148" s="136" t="s">
        <v>183</v>
      </c>
      <c r="D148" s="136" t="s">
        <v>127</v>
      </c>
      <c r="E148" s="137" t="s">
        <v>184</v>
      </c>
      <c r="F148" s="138" t="s">
        <v>185</v>
      </c>
      <c r="G148" s="139" t="s">
        <v>181</v>
      </c>
      <c r="H148" s="140">
        <v>2.9420000000000002</v>
      </c>
      <c r="I148" s="140"/>
      <c r="J148" s="140"/>
      <c r="K148" s="138" t="s">
        <v>125</v>
      </c>
      <c r="L148" s="141"/>
      <c r="M148" s="142" t="s">
        <v>1</v>
      </c>
      <c r="N148" s="143" t="s">
        <v>33</v>
      </c>
      <c r="O148" s="131">
        <v>0</v>
      </c>
      <c r="P148" s="131">
        <f t="shared" si="9"/>
        <v>0</v>
      </c>
      <c r="Q148" s="131">
        <v>1</v>
      </c>
      <c r="R148" s="131">
        <f t="shared" si="10"/>
        <v>2.9420000000000002</v>
      </c>
      <c r="S148" s="131">
        <v>0</v>
      </c>
      <c r="T148" s="132">
        <f t="shared" si="11"/>
        <v>0</v>
      </c>
      <c r="AR148" s="133" t="s">
        <v>131</v>
      </c>
      <c r="AT148" s="133" t="s">
        <v>127</v>
      </c>
      <c r="AU148" s="133" t="s">
        <v>116</v>
      </c>
      <c r="AY148" s="13" t="s">
        <v>108</v>
      </c>
      <c r="BE148" s="134">
        <f t="shared" si="12"/>
        <v>0</v>
      </c>
      <c r="BF148" s="134">
        <f t="shared" si="13"/>
        <v>0</v>
      </c>
      <c r="BG148" s="134">
        <f t="shared" si="14"/>
        <v>0</v>
      </c>
      <c r="BH148" s="134">
        <f t="shared" si="15"/>
        <v>0</v>
      </c>
      <c r="BI148" s="134">
        <f t="shared" si="16"/>
        <v>0</v>
      </c>
      <c r="BJ148" s="13" t="s">
        <v>116</v>
      </c>
      <c r="BK148" s="135">
        <f t="shared" si="17"/>
        <v>0</v>
      </c>
      <c r="BL148" s="13" t="s">
        <v>115</v>
      </c>
      <c r="BM148" s="133" t="s">
        <v>186</v>
      </c>
    </row>
    <row r="149" spans="2:65" s="1" customFormat="1" ht="24" customHeight="1">
      <c r="B149" s="123"/>
      <c r="C149" s="136" t="s">
        <v>187</v>
      </c>
      <c r="D149" s="136" t="s">
        <v>127</v>
      </c>
      <c r="E149" s="137" t="s">
        <v>188</v>
      </c>
      <c r="F149" s="138" t="s">
        <v>189</v>
      </c>
      <c r="G149" s="139" t="s">
        <v>181</v>
      </c>
      <c r="H149" s="140">
        <v>4.9059999999999997</v>
      </c>
      <c r="I149" s="140"/>
      <c r="J149" s="140"/>
      <c r="K149" s="138" t="s">
        <v>125</v>
      </c>
      <c r="L149" s="141"/>
      <c r="M149" s="142" t="s">
        <v>1</v>
      </c>
      <c r="N149" s="143" t="s">
        <v>33</v>
      </c>
      <c r="O149" s="131">
        <v>0</v>
      </c>
      <c r="P149" s="131">
        <f t="shared" si="9"/>
        <v>0</v>
      </c>
      <c r="Q149" s="131">
        <v>1</v>
      </c>
      <c r="R149" s="131">
        <f t="shared" si="10"/>
        <v>4.9059999999999997</v>
      </c>
      <c r="S149" s="131">
        <v>0</v>
      </c>
      <c r="T149" s="132">
        <f t="shared" si="11"/>
        <v>0</v>
      </c>
      <c r="AR149" s="133" t="s">
        <v>131</v>
      </c>
      <c r="AT149" s="133" t="s">
        <v>127</v>
      </c>
      <c r="AU149" s="133" t="s">
        <v>116</v>
      </c>
      <c r="AY149" s="13" t="s">
        <v>108</v>
      </c>
      <c r="BE149" s="134">
        <f t="shared" si="12"/>
        <v>0</v>
      </c>
      <c r="BF149" s="134">
        <f t="shared" si="13"/>
        <v>0</v>
      </c>
      <c r="BG149" s="134">
        <f t="shared" si="14"/>
        <v>0</v>
      </c>
      <c r="BH149" s="134">
        <f t="shared" si="15"/>
        <v>0</v>
      </c>
      <c r="BI149" s="134">
        <f t="shared" si="16"/>
        <v>0</v>
      </c>
      <c r="BJ149" s="13" t="s">
        <v>116</v>
      </c>
      <c r="BK149" s="135">
        <f t="shared" si="17"/>
        <v>0</v>
      </c>
      <c r="BL149" s="13" t="s">
        <v>115</v>
      </c>
      <c r="BM149" s="133" t="s">
        <v>190</v>
      </c>
    </row>
    <row r="150" spans="2:65" s="1" customFormat="1" ht="36" customHeight="1">
      <c r="B150" s="123"/>
      <c r="C150" s="136" t="s">
        <v>191</v>
      </c>
      <c r="D150" s="136" t="s">
        <v>127</v>
      </c>
      <c r="E150" s="137" t="s">
        <v>192</v>
      </c>
      <c r="F150" s="138" t="s">
        <v>193</v>
      </c>
      <c r="G150" s="139" t="s">
        <v>181</v>
      </c>
      <c r="H150" s="140">
        <v>4.9059999999999997</v>
      </c>
      <c r="I150" s="140"/>
      <c r="J150" s="140"/>
      <c r="K150" s="138" t="s">
        <v>125</v>
      </c>
      <c r="L150" s="141"/>
      <c r="M150" s="142" t="s">
        <v>1</v>
      </c>
      <c r="N150" s="143" t="s">
        <v>33</v>
      </c>
      <c r="O150" s="131">
        <v>0</v>
      </c>
      <c r="P150" s="131">
        <f t="shared" si="9"/>
        <v>0</v>
      </c>
      <c r="Q150" s="131">
        <v>1</v>
      </c>
      <c r="R150" s="131">
        <f t="shared" si="10"/>
        <v>4.9059999999999997</v>
      </c>
      <c r="S150" s="131">
        <v>0</v>
      </c>
      <c r="T150" s="132">
        <f t="shared" si="11"/>
        <v>0</v>
      </c>
      <c r="AR150" s="133" t="s">
        <v>131</v>
      </c>
      <c r="AT150" s="133" t="s">
        <v>127</v>
      </c>
      <c r="AU150" s="133" t="s">
        <v>116</v>
      </c>
      <c r="AY150" s="13" t="s">
        <v>108</v>
      </c>
      <c r="BE150" s="134">
        <f t="shared" si="12"/>
        <v>0</v>
      </c>
      <c r="BF150" s="134">
        <f t="shared" si="13"/>
        <v>0</v>
      </c>
      <c r="BG150" s="134">
        <f t="shared" si="14"/>
        <v>0</v>
      </c>
      <c r="BH150" s="134">
        <f t="shared" si="15"/>
        <v>0</v>
      </c>
      <c r="BI150" s="134">
        <f t="shared" si="16"/>
        <v>0</v>
      </c>
      <c r="BJ150" s="13" t="s">
        <v>116</v>
      </c>
      <c r="BK150" s="135">
        <f t="shared" si="17"/>
        <v>0</v>
      </c>
      <c r="BL150" s="13" t="s">
        <v>115</v>
      </c>
      <c r="BM150" s="133" t="s">
        <v>194</v>
      </c>
    </row>
    <row r="151" spans="2:65" s="1" customFormat="1" ht="24" customHeight="1">
      <c r="B151" s="123"/>
      <c r="C151" s="124" t="s">
        <v>195</v>
      </c>
      <c r="D151" s="124" t="s">
        <v>110</v>
      </c>
      <c r="E151" s="125" t="s">
        <v>196</v>
      </c>
      <c r="F151" s="126" t="s">
        <v>197</v>
      </c>
      <c r="G151" s="127" t="s">
        <v>124</v>
      </c>
      <c r="H151" s="128">
        <v>155</v>
      </c>
      <c r="I151" s="128"/>
      <c r="J151" s="128"/>
      <c r="K151" s="126" t="s">
        <v>114</v>
      </c>
      <c r="L151" s="25"/>
      <c r="M151" s="129" t="s">
        <v>1</v>
      </c>
      <c r="N151" s="130" t="s">
        <v>33</v>
      </c>
      <c r="O151" s="131">
        <v>2.7119999999999998E-2</v>
      </c>
      <c r="P151" s="131">
        <f t="shared" si="9"/>
        <v>4.2035999999999998</v>
      </c>
      <c r="Q151" s="131">
        <v>0.37080000000000002</v>
      </c>
      <c r="R151" s="131">
        <f t="shared" si="10"/>
        <v>57.474000000000004</v>
      </c>
      <c r="S151" s="131">
        <v>0</v>
      </c>
      <c r="T151" s="132">
        <f t="shared" si="11"/>
        <v>0</v>
      </c>
      <c r="AR151" s="133" t="s">
        <v>115</v>
      </c>
      <c r="AT151" s="133" t="s">
        <v>110</v>
      </c>
      <c r="AU151" s="133" t="s">
        <v>116</v>
      </c>
      <c r="AY151" s="13" t="s">
        <v>108</v>
      </c>
      <c r="BE151" s="134">
        <f t="shared" si="12"/>
        <v>0</v>
      </c>
      <c r="BF151" s="134">
        <f t="shared" si="13"/>
        <v>0</v>
      </c>
      <c r="BG151" s="134">
        <f t="shared" si="14"/>
        <v>0</v>
      </c>
      <c r="BH151" s="134">
        <f t="shared" si="15"/>
        <v>0</v>
      </c>
      <c r="BI151" s="134">
        <f t="shared" si="16"/>
        <v>0</v>
      </c>
      <c r="BJ151" s="13" t="s">
        <v>116</v>
      </c>
      <c r="BK151" s="135">
        <f t="shared" si="17"/>
        <v>0</v>
      </c>
      <c r="BL151" s="13" t="s">
        <v>115</v>
      </c>
      <c r="BM151" s="133" t="s">
        <v>198</v>
      </c>
    </row>
    <row r="152" spans="2:65" s="1" customFormat="1" ht="16.5" customHeight="1">
      <c r="B152" s="123"/>
      <c r="C152" s="124" t="s">
        <v>7</v>
      </c>
      <c r="D152" s="124" t="s">
        <v>110</v>
      </c>
      <c r="E152" s="125" t="s">
        <v>199</v>
      </c>
      <c r="F152" s="126" t="s">
        <v>200</v>
      </c>
      <c r="G152" s="127" t="s">
        <v>124</v>
      </c>
      <c r="H152" s="128">
        <v>155</v>
      </c>
      <c r="I152" s="128"/>
      <c r="J152" s="128"/>
      <c r="K152" s="126" t="s">
        <v>114</v>
      </c>
      <c r="L152" s="25"/>
      <c r="M152" s="129" t="s">
        <v>1</v>
      </c>
      <c r="N152" s="130" t="s">
        <v>33</v>
      </c>
      <c r="O152" s="131">
        <v>0.63041999999999998</v>
      </c>
      <c r="P152" s="131">
        <f t="shared" si="9"/>
        <v>97.715099999999993</v>
      </c>
      <c r="Q152" s="131">
        <v>9.2499999999999999E-2</v>
      </c>
      <c r="R152" s="131">
        <f t="shared" si="10"/>
        <v>14.3375</v>
      </c>
      <c r="S152" s="131">
        <v>0</v>
      </c>
      <c r="T152" s="132">
        <f t="shared" si="11"/>
        <v>0</v>
      </c>
      <c r="AR152" s="133" t="s">
        <v>115</v>
      </c>
      <c r="AT152" s="133" t="s">
        <v>110</v>
      </c>
      <c r="AU152" s="133" t="s">
        <v>116</v>
      </c>
      <c r="AY152" s="13" t="s">
        <v>108</v>
      </c>
      <c r="BE152" s="134">
        <f t="shared" si="12"/>
        <v>0</v>
      </c>
      <c r="BF152" s="134">
        <f t="shared" si="13"/>
        <v>0</v>
      </c>
      <c r="BG152" s="134">
        <f t="shared" si="14"/>
        <v>0</v>
      </c>
      <c r="BH152" s="134">
        <f t="shared" si="15"/>
        <v>0</v>
      </c>
      <c r="BI152" s="134">
        <f t="shared" si="16"/>
        <v>0</v>
      </c>
      <c r="BJ152" s="13" t="s">
        <v>116</v>
      </c>
      <c r="BK152" s="135">
        <f t="shared" si="17"/>
        <v>0</v>
      </c>
      <c r="BL152" s="13" t="s">
        <v>115</v>
      </c>
      <c r="BM152" s="133" t="s">
        <v>201</v>
      </c>
    </row>
    <row r="153" spans="2:65" s="1" customFormat="1" ht="16.5" customHeight="1">
      <c r="B153" s="123"/>
      <c r="C153" s="136" t="s">
        <v>202</v>
      </c>
      <c r="D153" s="136" t="s">
        <v>127</v>
      </c>
      <c r="E153" s="137" t="s">
        <v>203</v>
      </c>
      <c r="F153" s="138" t="s">
        <v>204</v>
      </c>
      <c r="G153" s="139" t="s">
        <v>124</v>
      </c>
      <c r="H153" s="140">
        <v>158.1</v>
      </c>
      <c r="I153" s="140"/>
      <c r="J153" s="140"/>
      <c r="K153" s="138" t="s">
        <v>114</v>
      </c>
      <c r="L153" s="141"/>
      <c r="M153" s="142" t="s">
        <v>1</v>
      </c>
      <c r="N153" s="143" t="s">
        <v>33</v>
      </c>
      <c r="O153" s="131">
        <v>0</v>
      </c>
      <c r="P153" s="131">
        <f t="shared" si="9"/>
        <v>0</v>
      </c>
      <c r="Q153" s="131">
        <v>0.13</v>
      </c>
      <c r="R153" s="131">
        <f t="shared" si="10"/>
        <v>20.553000000000001</v>
      </c>
      <c r="S153" s="131">
        <v>0</v>
      </c>
      <c r="T153" s="132">
        <f t="shared" si="11"/>
        <v>0</v>
      </c>
      <c r="AR153" s="133" t="s">
        <v>131</v>
      </c>
      <c r="AT153" s="133" t="s">
        <v>127</v>
      </c>
      <c r="AU153" s="133" t="s">
        <v>116</v>
      </c>
      <c r="AY153" s="13" t="s">
        <v>108</v>
      </c>
      <c r="BE153" s="134">
        <f t="shared" si="12"/>
        <v>0</v>
      </c>
      <c r="BF153" s="134">
        <f t="shared" si="13"/>
        <v>0</v>
      </c>
      <c r="BG153" s="134">
        <f t="shared" si="14"/>
        <v>0</v>
      </c>
      <c r="BH153" s="134">
        <f t="shared" si="15"/>
        <v>0</v>
      </c>
      <c r="BI153" s="134">
        <f t="shared" si="16"/>
        <v>0</v>
      </c>
      <c r="BJ153" s="13" t="s">
        <v>116</v>
      </c>
      <c r="BK153" s="135">
        <f t="shared" si="17"/>
        <v>0</v>
      </c>
      <c r="BL153" s="13" t="s">
        <v>115</v>
      </c>
      <c r="BM153" s="133" t="s">
        <v>205</v>
      </c>
    </row>
    <row r="154" spans="2:65" s="11" customFormat="1" ht="22.9" customHeight="1">
      <c r="B154" s="111"/>
      <c r="D154" s="112" t="s">
        <v>66</v>
      </c>
      <c r="E154" s="121" t="s">
        <v>138</v>
      </c>
      <c r="F154" s="121" t="s">
        <v>206</v>
      </c>
      <c r="J154" s="122"/>
      <c r="L154" s="111"/>
      <c r="M154" s="115"/>
      <c r="N154" s="116"/>
      <c r="O154" s="116"/>
      <c r="P154" s="117">
        <f>SUM(P155:P158)</f>
        <v>2.48855</v>
      </c>
      <c r="Q154" s="116"/>
      <c r="R154" s="117">
        <f>SUM(R155:R158)</f>
        <v>8.2640000000000005E-2</v>
      </c>
      <c r="S154" s="116"/>
      <c r="T154" s="118">
        <f>SUM(T155:T158)</f>
        <v>0</v>
      </c>
      <c r="AR154" s="112" t="s">
        <v>72</v>
      </c>
      <c r="AT154" s="119" t="s">
        <v>66</v>
      </c>
      <c r="AU154" s="119" t="s">
        <v>72</v>
      </c>
      <c r="AY154" s="112" t="s">
        <v>108</v>
      </c>
      <c r="BK154" s="120">
        <f>SUM(BK155:BK158)</f>
        <v>0</v>
      </c>
    </row>
    <row r="155" spans="2:65" s="1" customFormat="1" ht="24" customHeight="1">
      <c r="B155" s="123"/>
      <c r="C155" s="124" t="s">
        <v>207</v>
      </c>
      <c r="D155" s="124" t="s">
        <v>110</v>
      </c>
      <c r="E155" s="125" t="s">
        <v>208</v>
      </c>
      <c r="F155" s="126" t="s">
        <v>209</v>
      </c>
      <c r="G155" s="127" t="s">
        <v>124</v>
      </c>
      <c r="H155" s="128">
        <v>5</v>
      </c>
      <c r="I155" s="128"/>
      <c r="J155" s="128"/>
      <c r="K155" s="126" t="s">
        <v>114</v>
      </c>
      <c r="L155" s="25"/>
      <c r="M155" s="129" t="s">
        <v>1</v>
      </c>
      <c r="N155" s="130" t="s">
        <v>33</v>
      </c>
      <c r="O155" s="131">
        <v>5.2040000000000003E-2</v>
      </c>
      <c r="P155" s="131">
        <f>O155*H155</f>
        <v>0.26019999999999999</v>
      </c>
      <c r="Q155" s="131">
        <v>2.0000000000000001E-4</v>
      </c>
      <c r="R155" s="131">
        <f>Q155*H155</f>
        <v>1E-3</v>
      </c>
      <c r="S155" s="131">
        <v>0</v>
      </c>
      <c r="T155" s="132">
        <f>S155*H155</f>
        <v>0</v>
      </c>
      <c r="AR155" s="133" t="s">
        <v>115</v>
      </c>
      <c r="AT155" s="133" t="s">
        <v>110</v>
      </c>
      <c r="AU155" s="133" t="s">
        <v>116</v>
      </c>
      <c r="AY155" s="13" t="s">
        <v>108</v>
      </c>
      <c r="BE155" s="134">
        <f>IF(N155="základná",J155,0)</f>
        <v>0</v>
      </c>
      <c r="BF155" s="134">
        <f>IF(N155="znížená",J155,0)</f>
        <v>0</v>
      </c>
      <c r="BG155" s="134">
        <f>IF(N155="zákl. prenesená",J155,0)</f>
        <v>0</v>
      </c>
      <c r="BH155" s="134">
        <f>IF(N155="zníž. prenesená",J155,0)</f>
        <v>0</v>
      </c>
      <c r="BI155" s="134">
        <f>IF(N155="nulová",J155,0)</f>
        <v>0</v>
      </c>
      <c r="BJ155" s="13" t="s">
        <v>116</v>
      </c>
      <c r="BK155" s="135">
        <f>ROUND(I155*H155,3)</f>
        <v>0</v>
      </c>
      <c r="BL155" s="13" t="s">
        <v>115</v>
      </c>
      <c r="BM155" s="133" t="s">
        <v>210</v>
      </c>
    </row>
    <row r="156" spans="2:65" s="1" customFormat="1" ht="24" customHeight="1">
      <c r="B156" s="123"/>
      <c r="C156" s="124" t="s">
        <v>211</v>
      </c>
      <c r="D156" s="124" t="s">
        <v>110</v>
      </c>
      <c r="E156" s="125" t="s">
        <v>212</v>
      </c>
      <c r="F156" s="126" t="s">
        <v>213</v>
      </c>
      <c r="G156" s="127" t="s">
        <v>124</v>
      </c>
      <c r="H156" s="128">
        <v>3</v>
      </c>
      <c r="I156" s="128"/>
      <c r="J156" s="128"/>
      <c r="K156" s="126" t="s">
        <v>114</v>
      </c>
      <c r="L156" s="25"/>
      <c r="M156" s="129" t="s">
        <v>1</v>
      </c>
      <c r="N156" s="130" t="s">
        <v>33</v>
      </c>
      <c r="O156" s="131">
        <v>0.44236999999999999</v>
      </c>
      <c r="P156" s="131">
        <f>O156*H156</f>
        <v>1.32711</v>
      </c>
      <c r="Q156" s="131">
        <v>2.52E-2</v>
      </c>
      <c r="R156" s="131">
        <f>Q156*H156</f>
        <v>7.5600000000000001E-2</v>
      </c>
      <c r="S156" s="131">
        <v>0</v>
      </c>
      <c r="T156" s="132">
        <f>S156*H156</f>
        <v>0</v>
      </c>
      <c r="AR156" s="133" t="s">
        <v>115</v>
      </c>
      <c r="AT156" s="133" t="s">
        <v>110</v>
      </c>
      <c r="AU156" s="133" t="s">
        <v>116</v>
      </c>
      <c r="AY156" s="13" t="s">
        <v>108</v>
      </c>
      <c r="BE156" s="134">
        <f>IF(N156="základná",J156,0)</f>
        <v>0</v>
      </c>
      <c r="BF156" s="134">
        <f>IF(N156="znížená",J156,0)</f>
        <v>0</v>
      </c>
      <c r="BG156" s="134">
        <f>IF(N156="zákl. prenesená",J156,0)</f>
        <v>0</v>
      </c>
      <c r="BH156" s="134">
        <f>IF(N156="zníž. prenesená",J156,0)</f>
        <v>0</v>
      </c>
      <c r="BI156" s="134">
        <f>IF(N156="nulová",J156,0)</f>
        <v>0</v>
      </c>
      <c r="BJ156" s="13" t="s">
        <v>116</v>
      </c>
      <c r="BK156" s="135">
        <f>ROUND(I156*H156,3)</f>
        <v>0</v>
      </c>
      <c r="BL156" s="13" t="s">
        <v>115</v>
      </c>
      <c r="BM156" s="133" t="s">
        <v>214</v>
      </c>
    </row>
    <row r="157" spans="2:65" s="1" customFormat="1" ht="16.5" customHeight="1">
      <c r="B157" s="123"/>
      <c r="C157" s="124" t="s">
        <v>215</v>
      </c>
      <c r="D157" s="124" t="s">
        <v>110</v>
      </c>
      <c r="E157" s="125" t="s">
        <v>216</v>
      </c>
      <c r="F157" s="126" t="s">
        <v>217</v>
      </c>
      <c r="G157" s="127" t="s">
        <v>124</v>
      </c>
      <c r="H157" s="128">
        <v>2</v>
      </c>
      <c r="I157" s="128"/>
      <c r="J157" s="128"/>
      <c r="K157" s="126" t="s">
        <v>114</v>
      </c>
      <c r="L157" s="25"/>
      <c r="M157" s="129" t="s">
        <v>1</v>
      </c>
      <c r="N157" s="130" t="s">
        <v>33</v>
      </c>
      <c r="O157" s="131">
        <v>9.2020000000000005E-2</v>
      </c>
      <c r="P157" s="131">
        <f>O157*H157</f>
        <v>0.18404000000000001</v>
      </c>
      <c r="Q157" s="131">
        <v>1E-4</v>
      </c>
      <c r="R157" s="131">
        <f>Q157*H157</f>
        <v>2.0000000000000001E-4</v>
      </c>
      <c r="S157" s="131">
        <v>0</v>
      </c>
      <c r="T157" s="132">
        <f>S157*H157</f>
        <v>0</v>
      </c>
      <c r="AR157" s="133" t="s">
        <v>115</v>
      </c>
      <c r="AT157" s="133" t="s">
        <v>110</v>
      </c>
      <c r="AU157" s="133" t="s">
        <v>116</v>
      </c>
      <c r="AY157" s="13" t="s">
        <v>108</v>
      </c>
      <c r="BE157" s="134">
        <f>IF(N157="základná",J157,0)</f>
        <v>0</v>
      </c>
      <c r="BF157" s="134">
        <f>IF(N157="znížená",J157,0)</f>
        <v>0</v>
      </c>
      <c r="BG157" s="134">
        <f>IF(N157="zákl. prenesená",J157,0)</f>
        <v>0</v>
      </c>
      <c r="BH157" s="134">
        <f>IF(N157="zníž. prenesená",J157,0)</f>
        <v>0</v>
      </c>
      <c r="BI157" s="134">
        <f>IF(N157="nulová",J157,0)</f>
        <v>0</v>
      </c>
      <c r="BJ157" s="13" t="s">
        <v>116</v>
      </c>
      <c r="BK157" s="135">
        <f>ROUND(I157*H157,3)</f>
        <v>0</v>
      </c>
      <c r="BL157" s="13" t="s">
        <v>115</v>
      </c>
      <c r="BM157" s="133" t="s">
        <v>218</v>
      </c>
    </row>
    <row r="158" spans="2:65" s="1" customFormat="1" ht="24" customHeight="1">
      <c r="B158" s="123"/>
      <c r="C158" s="124" t="s">
        <v>219</v>
      </c>
      <c r="D158" s="124" t="s">
        <v>110</v>
      </c>
      <c r="E158" s="125" t="s">
        <v>220</v>
      </c>
      <c r="F158" s="126" t="s">
        <v>221</v>
      </c>
      <c r="G158" s="127" t="s">
        <v>124</v>
      </c>
      <c r="H158" s="128">
        <v>2</v>
      </c>
      <c r="I158" s="128"/>
      <c r="J158" s="128"/>
      <c r="K158" s="126" t="s">
        <v>114</v>
      </c>
      <c r="L158" s="25"/>
      <c r="M158" s="129" t="s">
        <v>1</v>
      </c>
      <c r="N158" s="130" t="s">
        <v>33</v>
      </c>
      <c r="O158" s="131">
        <v>0.35859999999999997</v>
      </c>
      <c r="P158" s="131">
        <f>O158*H158</f>
        <v>0.71719999999999995</v>
      </c>
      <c r="Q158" s="131">
        <v>2.9199999999999999E-3</v>
      </c>
      <c r="R158" s="131">
        <f>Q158*H158</f>
        <v>5.8399999999999997E-3</v>
      </c>
      <c r="S158" s="131">
        <v>0</v>
      </c>
      <c r="T158" s="132">
        <f>S158*H158</f>
        <v>0</v>
      </c>
      <c r="AR158" s="133" t="s">
        <v>115</v>
      </c>
      <c r="AT158" s="133" t="s">
        <v>110</v>
      </c>
      <c r="AU158" s="133" t="s">
        <v>116</v>
      </c>
      <c r="AY158" s="13" t="s">
        <v>108</v>
      </c>
      <c r="BE158" s="134">
        <f>IF(N158="základná",J158,0)</f>
        <v>0</v>
      </c>
      <c r="BF158" s="134">
        <f>IF(N158="znížená",J158,0)</f>
        <v>0</v>
      </c>
      <c r="BG158" s="134">
        <f>IF(N158="zákl. prenesená",J158,0)</f>
        <v>0</v>
      </c>
      <c r="BH158" s="134">
        <f>IF(N158="zníž. prenesená",J158,0)</f>
        <v>0</v>
      </c>
      <c r="BI158" s="134">
        <f>IF(N158="nulová",J158,0)</f>
        <v>0</v>
      </c>
      <c r="BJ158" s="13" t="s">
        <v>116</v>
      </c>
      <c r="BK158" s="135">
        <f>ROUND(I158*H158,3)</f>
        <v>0</v>
      </c>
      <c r="BL158" s="13" t="s">
        <v>115</v>
      </c>
      <c r="BM158" s="133" t="s">
        <v>222</v>
      </c>
    </row>
    <row r="159" spans="2:65" s="11" customFormat="1" ht="22.9" customHeight="1">
      <c r="B159" s="111"/>
      <c r="D159" s="112" t="s">
        <v>66</v>
      </c>
      <c r="E159" s="121" t="s">
        <v>150</v>
      </c>
      <c r="F159" s="121" t="s">
        <v>223</v>
      </c>
      <c r="J159" s="122"/>
      <c r="L159" s="111"/>
      <c r="M159" s="115"/>
      <c r="N159" s="116"/>
      <c r="O159" s="116"/>
      <c r="P159" s="117">
        <f>SUM(P160:P167)</f>
        <v>24.373505000000002</v>
      </c>
      <c r="Q159" s="116"/>
      <c r="R159" s="117">
        <f>SUM(R160:R167)</f>
        <v>10.1643854</v>
      </c>
      <c r="S159" s="116"/>
      <c r="T159" s="118">
        <f>SUM(T160:T167)</f>
        <v>2.1749999999999998</v>
      </c>
      <c r="AR159" s="112" t="s">
        <v>72</v>
      </c>
      <c r="AT159" s="119" t="s">
        <v>66</v>
      </c>
      <c r="AU159" s="119" t="s">
        <v>72</v>
      </c>
      <c r="AY159" s="112" t="s">
        <v>108</v>
      </c>
      <c r="BK159" s="120">
        <f>SUM(BK160:BK167)</f>
        <v>0</v>
      </c>
    </row>
    <row r="160" spans="2:65" s="1" customFormat="1" ht="36" customHeight="1">
      <c r="B160" s="123"/>
      <c r="C160" s="124" t="s">
        <v>224</v>
      </c>
      <c r="D160" s="124" t="s">
        <v>110</v>
      </c>
      <c r="E160" s="125" t="s">
        <v>225</v>
      </c>
      <c r="F160" s="126" t="s">
        <v>226</v>
      </c>
      <c r="G160" s="127" t="s">
        <v>153</v>
      </c>
      <c r="H160" s="128">
        <v>78.88</v>
      </c>
      <c r="I160" s="128"/>
      <c r="J160" s="128"/>
      <c r="K160" s="126" t="s">
        <v>114</v>
      </c>
      <c r="L160" s="25"/>
      <c r="M160" s="129" t="s">
        <v>1</v>
      </c>
      <c r="N160" s="130" t="s">
        <v>33</v>
      </c>
      <c r="O160" s="131">
        <v>0.1</v>
      </c>
      <c r="P160" s="131">
        <f t="shared" ref="P160:P167" si="18">O160*H160</f>
        <v>7.8879999999999999</v>
      </c>
      <c r="Q160" s="131">
        <v>8.3180000000000004E-2</v>
      </c>
      <c r="R160" s="131">
        <f t="shared" ref="R160:R167" si="19">Q160*H160</f>
        <v>6.5612383999999997</v>
      </c>
      <c r="S160" s="131">
        <v>0</v>
      </c>
      <c r="T160" s="132">
        <f t="shared" ref="T160:T167" si="20">S160*H160</f>
        <v>0</v>
      </c>
      <c r="AR160" s="133" t="s">
        <v>115</v>
      </c>
      <c r="AT160" s="133" t="s">
        <v>110</v>
      </c>
      <c r="AU160" s="133" t="s">
        <v>116</v>
      </c>
      <c r="AY160" s="13" t="s">
        <v>108</v>
      </c>
      <c r="BE160" s="134">
        <f t="shared" ref="BE160:BE167" si="21">IF(N160="základná",J160,0)</f>
        <v>0</v>
      </c>
      <c r="BF160" s="134">
        <f t="shared" ref="BF160:BF167" si="22">IF(N160="znížená",J160,0)</f>
        <v>0</v>
      </c>
      <c r="BG160" s="134">
        <f t="shared" ref="BG160:BG167" si="23">IF(N160="zákl. prenesená",J160,0)</f>
        <v>0</v>
      </c>
      <c r="BH160" s="134">
        <f t="shared" ref="BH160:BH167" si="24">IF(N160="zníž. prenesená",J160,0)</f>
        <v>0</v>
      </c>
      <c r="BI160" s="134">
        <f t="shared" ref="BI160:BI167" si="25">IF(N160="nulová",J160,0)</f>
        <v>0</v>
      </c>
      <c r="BJ160" s="13" t="s">
        <v>116</v>
      </c>
      <c r="BK160" s="135">
        <f t="shared" ref="BK160:BK167" si="26">ROUND(I160*H160,3)</f>
        <v>0</v>
      </c>
      <c r="BL160" s="13" t="s">
        <v>115</v>
      </c>
      <c r="BM160" s="133" t="s">
        <v>227</v>
      </c>
    </row>
    <row r="161" spans="2:65" s="1" customFormat="1" ht="24" customHeight="1">
      <c r="B161" s="123"/>
      <c r="C161" s="136" t="s">
        <v>228</v>
      </c>
      <c r="D161" s="136" t="s">
        <v>127</v>
      </c>
      <c r="E161" s="137" t="s">
        <v>229</v>
      </c>
      <c r="F161" s="138" t="s">
        <v>230</v>
      </c>
      <c r="G161" s="139" t="s">
        <v>136</v>
      </c>
      <c r="H161" s="140">
        <v>79.668999999999997</v>
      </c>
      <c r="I161" s="140"/>
      <c r="J161" s="140"/>
      <c r="K161" s="138" t="s">
        <v>114</v>
      </c>
      <c r="L161" s="141"/>
      <c r="M161" s="142" t="s">
        <v>1</v>
      </c>
      <c r="N161" s="143" t="s">
        <v>33</v>
      </c>
      <c r="O161" s="131">
        <v>0</v>
      </c>
      <c r="P161" s="131">
        <f t="shared" si="18"/>
        <v>0</v>
      </c>
      <c r="Q161" s="131">
        <v>2.3E-2</v>
      </c>
      <c r="R161" s="131">
        <f t="shared" si="19"/>
        <v>1.832387</v>
      </c>
      <c r="S161" s="131">
        <v>0</v>
      </c>
      <c r="T161" s="132">
        <f t="shared" si="20"/>
        <v>0</v>
      </c>
      <c r="AR161" s="133" t="s">
        <v>131</v>
      </c>
      <c r="AT161" s="133" t="s">
        <v>127</v>
      </c>
      <c r="AU161" s="133" t="s">
        <v>116</v>
      </c>
      <c r="AY161" s="13" t="s">
        <v>108</v>
      </c>
      <c r="BE161" s="134">
        <f t="shared" si="21"/>
        <v>0</v>
      </c>
      <c r="BF161" s="134">
        <f t="shared" si="22"/>
        <v>0</v>
      </c>
      <c r="BG161" s="134">
        <f t="shared" si="23"/>
        <v>0</v>
      </c>
      <c r="BH161" s="134">
        <f t="shared" si="24"/>
        <v>0</v>
      </c>
      <c r="BI161" s="134">
        <f t="shared" si="25"/>
        <v>0</v>
      </c>
      <c r="BJ161" s="13" t="s">
        <v>116</v>
      </c>
      <c r="BK161" s="135">
        <f t="shared" si="26"/>
        <v>0</v>
      </c>
      <c r="BL161" s="13" t="s">
        <v>115</v>
      </c>
      <c r="BM161" s="133" t="s">
        <v>231</v>
      </c>
    </row>
    <row r="162" spans="2:65" s="1" customFormat="1" ht="16.5" customHeight="1">
      <c r="B162" s="123"/>
      <c r="C162" s="124" t="s">
        <v>232</v>
      </c>
      <c r="D162" s="124" t="s">
        <v>110</v>
      </c>
      <c r="E162" s="125" t="s">
        <v>233</v>
      </c>
      <c r="F162" s="126" t="s">
        <v>234</v>
      </c>
      <c r="G162" s="127" t="s">
        <v>136</v>
      </c>
      <c r="H162" s="128">
        <v>4</v>
      </c>
      <c r="I162" s="128"/>
      <c r="J162" s="128"/>
      <c r="K162" s="126" t="s">
        <v>125</v>
      </c>
      <c r="L162" s="25"/>
      <c r="M162" s="129" t="s">
        <v>1</v>
      </c>
      <c r="N162" s="130" t="s">
        <v>33</v>
      </c>
      <c r="O162" s="131">
        <v>2.68729</v>
      </c>
      <c r="P162" s="131">
        <f t="shared" si="18"/>
        <v>10.74916</v>
      </c>
      <c r="Q162" s="131">
        <v>0.38263999999999998</v>
      </c>
      <c r="R162" s="131">
        <f t="shared" si="19"/>
        <v>1.5305599999999999</v>
      </c>
      <c r="S162" s="131">
        <v>0</v>
      </c>
      <c r="T162" s="132">
        <f t="shared" si="20"/>
        <v>0</v>
      </c>
      <c r="AR162" s="133" t="s">
        <v>115</v>
      </c>
      <c r="AT162" s="133" t="s">
        <v>110</v>
      </c>
      <c r="AU162" s="133" t="s">
        <v>116</v>
      </c>
      <c r="AY162" s="13" t="s">
        <v>108</v>
      </c>
      <c r="BE162" s="134">
        <f t="shared" si="21"/>
        <v>0</v>
      </c>
      <c r="BF162" s="134">
        <f t="shared" si="22"/>
        <v>0</v>
      </c>
      <c r="BG162" s="134">
        <f t="shared" si="23"/>
        <v>0</v>
      </c>
      <c r="BH162" s="134">
        <f t="shared" si="24"/>
        <v>0</v>
      </c>
      <c r="BI162" s="134">
        <f t="shared" si="25"/>
        <v>0</v>
      </c>
      <c r="BJ162" s="13" t="s">
        <v>116</v>
      </c>
      <c r="BK162" s="135">
        <f t="shared" si="26"/>
        <v>0</v>
      </c>
      <c r="BL162" s="13" t="s">
        <v>115</v>
      </c>
      <c r="BM162" s="133" t="s">
        <v>235</v>
      </c>
    </row>
    <row r="163" spans="2:65" s="1" customFormat="1" ht="24" customHeight="1">
      <c r="B163" s="123"/>
      <c r="C163" s="136" t="s">
        <v>236</v>
      </c>
      <c r="D163" s="136" t="s">
        <v>127</v>
      </c>
      <c r="E163" s="137" t="s">
        <v>237</v>
      </c>
      <c r="F163" s="138" t="s">
        <v>238</v>
      </c>
      <c r="G163" s="139" t="s">
        <v>136</v>
      </c>
      <c r="H163" s="140">
        <v>4.04</v>
      </c>
      <c r="I163" s="140"/>
      <c r="J163" s="140"/>
      <c r="K163" s="138" t="s">
        <v>125</v>
      </c>
      <c r="L163" s="141"/>
      <c r="M163" s="142" t="s">
        <v>1</v>
      </c>
      <c r="N163" s="143" t="s">
        <v>33</v>
      </c>
      <c r="O163" s="131">
        <v>0</v>
      </c>
      <c r="P163" s="131">
        <f t="shared" si="18"/>
        <v>0</v>
      </c>
      <c r="Q163" s="131">
        <v>5.5E-2</v>
      </c>
      <c r="R163" s="131">
        <f t="shared" si="19"/>
        <v>0.22220000000000001</v>
      </c>
      <c r="S163" s="131">
        <v>0</v>
      </c>
      <c r="T163" s="132">
        <f t="shared" si="20"/>
        <v>0</v>
      </c>
      <c r="AR163" s="133" t="s">
        <v>131</v>
      </c>
      <c r="AT163" s="133" t="s">
        <v>127</v>
      </c>
      <c r="AU163" s="133" t="s">
        <v>116</v>
      </c>
      <c r="AY163" s="13" t="s">
        <v>108</v>
      </c>
      <c r="BE163" s="134">
        <f t="shared" si="21"/>
        <v>0</v>
      </c>
      <c r="BF163" s="134">
        <f t="shared" si="22"/>
        <v>0</v>
      </c>
      <c r="BG163" s="134">
        <f t="shared" si="23"/>
        <v>0</v>
      </c>
      <c r="BH163" s="134">
        <f t="shared" si="24"/>
        <v>0</v>
      </c>
      <c r="BI163" s="134">
        <f t="shared" si="25"/>
        <v>0</v>
      </c>
      <c r="BJ163" s="13" t="s">
        <v>116</v>
      </c>
      <c r="BK163" s="135">
        <f t="shared" si="26"/>
        <v>0</v>
      </c>
      <c r="BL163" s="13" t="s">
        <v>115</v>
      </c>
      <c r="BM163" s="133" t="s">
        <v>239</v>
      </c>
    </row>
    <row r="164" spans="2:65" s="1" customFormat="1" ht="24" customHeight="1">
      <c r="B164" s="123"/>
      <c r="C164" s="136" t="s">
        <v>240</v>
      </c>
      <c r="D164" s="136" t="s">
        <v>127</v>
      </c>
      <c r="E164" s="137" t="s">
        <v>241</v>
      </c>
      <c r="F164" s="138" t="s">
        <v>242</v>
      </c>
      <c r="G164" s="139" t="s">
        <v>136</v>
      </c>
      <c r="H164" s="140">
        <v>3</v>
      </c>
      <c r="I164" s="140"/>
      <c r="J164" s="140"/>
      <c r="K164" s="138" t="s">
        <v>125</v>
      </c>
      <c r="L164" s="141"/>
      <c r="M164" s="142" t="s">
        <v>1</v>
      </c>
      <c r="N164" s="143" t="s">
        <v>33</v>
      </c>
      <c r="O164" s="131">
        <v>0</v>
      </c>
      <c r="P164" s="131">
        <f t="shared" si="18"/>
        <v>0</v>
      </c>
      <c r="Q164" s="131">
        <v>6.0000000000000001E-3</v>
      </c>
      <c r="R164" s="131">
        <f t="shared" si="19"/>
        <v>1.8000000000000002E-2</v>
      </c>
      <c r="S164" s="131">
        <v>0</v>
      </c>
      <c r="T164" s="132">
        <f t="shared" si="20"/>
        <v>0</v>
      </c>
      <c r="AR164" s="133" t="s">
        <v>131</v>
      </c>
      <c r="AT164" s="133" t="s">
        <v>127</v>
      </c>
      <c r="AU164" s="133" t="s">
        <v>116</v>
      </c>
      <c r="AY164" s="13" t="s">
        <v>108</v>
      </c>
      <c r="BE164" s="134">
        <f t="shared" si="21"/>
        <v>0</v>
      </c>
      <c r="BF164" s="134">
        <f t="shared" si="22"/>
        <v>0</v>
      </c>
      <c r="BG164" s="134">
        <f t="shared" si="23"/>
        <v>0</v>
      </c>
      <c r="BH164" s="134">
        <f t="shared" si="24"/>
        <v>0</v>
      </c>
      <c r="BI164" s="134">
        <f t="shared" si="25"/>
        <v>0</v>
      </c>
      <c r="BJ164" s="13" t="s">
        <v>116</v>
      </c>
      <c r="BK164" s="135">
        <f t="shared" si="26"/>
        <v>0</v>
      </c>
      <c r="BL164" s="13" t="s">
        <v>115</v>
      </c>
      <c r="BM164" s="133" t="s">
        <v>243</v>
      </c>
    </row>
    <row r="165" spans="2:65" s="1" customFormat="1" ht="16.5" customHeight="1">
      <c r="B165" s="123"/>
      <c r="C165" s="124" t="s">
        <v>244</v>
      </c>
      <c r="D165" s="124" t="s">
        <v>110</v>
      </c>
      <c r="E165" s="125" t="s">
        <v>245</v>
      </c>
      <c r="F165" s="126" t="s">
        <v>246</v>
      </c>
      <c r="G165" s="127" t="s">
        <v>113</v>
      </c>
      <c r="H165" s="128">
        <v>1.1599999999999999</v>
      </c>
      <c r="I165" s="128"/>
      <c r="J165" s="128"/>
      <c r="K165" s="126" t="s">
        <v>114</v>
      </c>
      <c r="L165" s="25"/>
      <c r="M165" s="129" t="s">
        <v>1</v>
      </c>
      <c r="N165" s="130" t="s">
        <v>33</v>
      </c>
      <c r="O165" s="131">
        <v>3.6269999999999998</v>
      </c>
      <c r="P165" s="131">
        <f t="shared" si="18"/>
        <v>4.2073199999999993</v>
      </c>
      <c r="Q165" s="131">
        <v>0</v>
      </c>
      <c r="R165" s="131">
        <f t="shared" si="19"/>
        <v>0</v>
      </c>
      <c r="S165" s="131">
        <v>1.875</v>
      </c>
      <c r="T165" s="132">
        <f t="shared" si="20"/>
        <v>2.1749999999999998</v>
      </c>
      <c r="AR165" s="133" t="s">
        <v>115</v>
      </c>
      <c r="AT165" s="133" t="s">
        <v>110</v>
      </c>
      <c r="AU165" s="133" t="s">
        <v>116</v>
      </c>
      <c r="AY165" s="13" t="s">
        <v>108</v>
      </c>
      <c r="BE165" s="134">
        <f t="shared" si="21"/>
        <v>0</v>
      </c>
      <c r="BF165" s="134">
        <f t="shared" si="22"/>
        <v>0</v>
      </c>
      <c r="BG165" s="134">
        <f t="shared" si="23"/>
        <v>0</v>
      </c>
      <c r="BH165" s="134">
        <f t="shared" si="24"/>
        <v>0</v>
      </c>
      <c r="BI165" s="134">
        <f t="shared" si="25"/>
        <v>0</v>
      </c>
      <c r="BJ165" s="13" t="s">
        <v>116</v>
      </c>
      <c r="BK165" s="135">
        <f t="shared" si="26"/>
        <v>0</v>
      </c>
      <c r="BL165" s="13" t="s">
        <v>115</v>
      </c>
      <c r="BM165" s="133" t="s">
        <v>247</v>
      </c>
    </row>
    <row r="166" spans="2:65" s="1" customFormat="1" ht="16.5" customHeight="1">
      <c r="B166" s="123"/>
      <c r="C166" s="124" t="s">
        <v>248</v>
      </c>
      <c r="D166" s="124" t="s">
        <v>110</v>
      </c>
      <c r="E166" s="125" t="s">
        <v>249</v>
      </c>
      <c r="F166" s="126" t="s">
        <v>250</v>
      </c>
      <c r="G166" s="127" t="s">
        <v>181</v>
      </c>
      <c r="H166" s="128">
        <v>2.1749999999999998</v>
      </c>
      <c r="I166" s="128"/>
      <c r="J166" s="128"/>
      <c r="K166" s="126" t="s">
        <v>114</v>
      </c>
      <c r="L166" s="25"/>
      <c r="M166" s="129" t="s">
        <v>1</v>
      </c>
      <c r="N166" s="130" t="s">
        <v>33</v>
      </c>
      <c r="O166" s="131">
        <v>0.59799999999999998</v>
      </c>
      <c r="P166" s="131">
        <f t="shared" si="18"/>
        <v>1.3006499999999999</v>
      </c>
      <c r="Q166" s="131">
        <v>0</v>
      </c>
      <c r="R166" s="131">
        <f t="shared" si="19"/>
        <v>0</v>
      </c>
      <c r="S166" s="131">
        <v>0</v>
      </c>
      <c r="T166" s="132">
        <f t="shared" si="20"/>
        <v>0</v>
      </c>
      <c r="AR166" s="133" t="s">
        <v>115</v>
      </c>
      <c r="AT166" s="133" t="s">
        <v>110</v>
      </c>
      <c r="AU166" s="133" t="s">
        <v>116</v>
      </c>
      <c r="AY166" s="13" t="s">
        <v>108</v>
      </c>
      <c r="BE166" s="134">
        <f t="shared" si="21"/>
        <v>0</v>
      </c>
      <c r="BF166" s="134">
        <f t="shared" si="22"/>
        <v>0</v>
      </c>
      <c r="BG166" s="134">
        <f t="shared" si="23"/>
        <v>0</v>
      </c>
      <c r="BH166" s="134">
        <f t="shared" si="24"/>
        <v>0</v>
      </c>
      <c r="BI166" s="134">
        <f t="shared" si="25"/>
        <v>0</v>
      </c>
      <c r="BJ166" s="13" t="s">
        <v>116</v>
      </c>
      <c r="BK166" s="135">
        <f t="shared" si="26"/>
        <v>0</v>
      </c>
      <c r="BL166" s="13" t="s">
        <v>115</v>
      </c>
      <c r="BM166" s="133" t="s">
        <v>251</v>
      </c>
    </row>
    <row r="167" spans="2:65" s="1" customFormat="1" ht="24" customHeight="1">
      <c r="B167" s="123"/>
      <c r="C167" s="124" t="s">
        <v>252</v>
      </c>
      <c r="D167" s="124" t="s">
        <v>110</v>
      </c>
      <c r="E167" s="125" t="s">
        <v>253</v>
      </c>
      <c r="F167" s="126" t="s">
        <v>254</v>
      </c>
      <c r="G167" s="127" t="s">
        <v>181</v>
      </c>
      <c r="H167" s="128">
        <v>32.625</v>
      </c>
      <c r="I167" s="128"/>
      <c r="J167" s="128"/>
      <c r="K167" s="126" t="s">
        <v>114</v>
      </c>
      <c r="L167" s="25"/>
      <c r="M167" s="129" t="s">
        <v>1</v>
      </c>
      <c r="N167" s="130" t="s">
        <v>33</v>
      </c>
      <c r="O167" s="131">
        <v>7.0000000000000001E-3</v>
      </c>
      <c r="P167" s="131">
        <f t="shared" si="18"/>
        <v>0.22837499999999999</v>
      </c>
      <c r="Q167" s="131">
        <v>0</v>
      </c>
      <c r="R167" s="131">
        <f t="shared" si="19"/>
        <v>0</v>
      </c>
      <c r="S167" s="131">
        <v>0</v>
      </c>
      <c r="T167" s="132">
        <f t="shared" si="20"/>
        <v>0</v>
      </c>
      <c r="AR167" s="133" t="s">
        <v>115</v>
      </c>
      <c r="AT167" s="133" t="s">
        <v>110</v>
      </c>
      <c r="AU167" s="133" t="s">
        <v>116</v>
      </c>
      <c r="AY167" s="13" t="s">
        <v>108</v>
      </c>
      <c r="BE167" s="134">
        <f t="shared" si="21"/>
        <v>0</v>
      </c>
      <c r="BF167" s="134">
        <f t="shared" si="22"/>
        <v>0</v>
      </c>
      <c r="BG167" s="134">
        <f t="shared" si="23"/>
        <v>0</v>
      </c>
      <c r="BH167" s="134">
        <f t="shared" si="24"/>
        <v>0</v>
      </c>
      <c r="BI167" s="134">
        <f t="shared" si="25"/>
        <v>0</v>
      </c>
      <c r="BJ167" s="13" t="s">
        <v>116</v>
      </c>
      <c r="BK167" s="135">
        <f t="shared" si="26"/>
        <v>0</v>
      </c>
      <c r="BL167" s="13" t="s">
        <v>115</v>
      </c>
      <c r="BM167" s="133" t="s">
        <v>255</v>
      </c>
    </row>
    <row r="168" spans="2:65" s="11" customFormat="1" ht="22.9" customHeight="1">
      <c r="B168" s="111"/>
      <c r="D168" s="112" t="s">
        <v>66</v>
      </c>
      <c r="E168" s="121" t="s">
        <v>256</v>
      </c>
      <c r="F168" s="121" t="s">
        <v>257</v>
      </c>
      <c r="J168" s="122"/>
      <c r="L168" s="111"/>
      <c r="M168" s="115"/>
      <c r="N168" s="116"/>
      <c r="O168" s="116"/>
      <c r="P168" s="117">
        <f>P169</f>
        <v>197.14153199999998</v>
      </c>
      <c r="Q168" s="116"/>
      <c r="R168" s="117">
        <f>R169</f>
        <v>0</v>
      </c>
      <c r="S168" s="116"/>
      <c r="T168" s="118">
        <f>T169</f>
        <v>0</v>
      </c>
      <c r="AR168" s="112" t="s">
        <v>72</v>
      </c>
      <c r="AT168" s="119" t="s">
        <v>66</v>
      </c>
      <c r="AU168" s="119" t="s">
        <v>72</v>
      </c>
      <c r="AY168" s="112" t="s">
        <v>108</v>
      </c>
      <c r="BK168" s="120">
        <f>BK169</f>
        <v>0</v>
      </c>
    </row>
    <row r="169" spans="2:65" s="1" customFormat="1" ht="24" customHeight="1">
      <c r="B169" s="123"/>
      <c r="C169" s="124" t="s">
        <v>258</v>
      </c>
      <c r="D169" s="124" t="s">
        <v>110</v>
      </c>
      <c r="E169" s="125" t="s">
        <v>259</v>
      </c>
      <c r="F169" s="126" t="s">
        <v>260</v>
      </c>
      <c r="G169" s="127" t="s">
        <v>181</v>
      </c>
      <c r="H169" s="128">
        <v>219.53399999999999</v>
      </c>
      <c r="I169" s="128"/>
      <c r="J169" s="128"/>
      <c r="K169" s="126" t="s">
        <v>114</v>
      </c>
      <c r="L169" s="25"/>
      <c r="M169" s="129" t="s">
        <v>1</v>
      </c>
      <c r="N169" s="130" t="s">
        <v>33</v>
      </c>
      <c r="O169" s="131">
        <v>0.89800000000000002</v>
      </c>
      <c r="P169" s="131">
        <f>O169*H169</f>
        <v>197.14153199999998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115</v>
      </c>
      <c r="AT169" s="133" t="s">
        <v>110</v>
      </c>
      <c r="AU169" s="133" t="s">
        <v>116</v>
      </c>
      <c r="AY169" s="13" t="s">
        <v>108</v>
      </c>
      <c r="BE169" s="134">
        <f>IF(N169="základná",J169,0)</f>
        <v>0</v>
      </c>
      <c r="BF169" s="134">
        <f>IF(N169="znížená",J169,0)</f>
        <v>0</v>
      </c>
      <c r="BG169" s="134">
        <f>IF(N169="zákl. prenesená",J169,0)</f>
        <v>0</v>
      </c>
      <c r="BH169" s="134">
        <f>IF(N169="zníž. prenesená",J169,0)</f>
        <v>0</v>
      </c>
      <c r="BI169" s="134">
        <f>IF(N169="nulová",J169,0)</f>
        <v>0</v>
      </c>
      <c r="BJ169" s="13" t="s">
        <v>116</v>
      </c>
      <c r="BK169" s="135">
        <f>ROUND(I169*H169,3)</f>
        <v>0</v>
      </c>
      <c r="BL169" s="13" t="s">
        <v>115</v>
      </c>
      <c r="BM169" s="133" t="s">
        <v>261</v>
      </c>
    </row>
    <row r="170" spans="2:65" s="11" customFormat="1" ht="25.9" customHeight="1">
      <c r="B170" s="111"/>
      <c r="D170" s="112" t="s">
        <v>66</v>
      </c>
      <c r="E170" s="113" t="s">
        <v>262</v>
      </c>
      <c r="F170" s="113" t="s">
        <v>263</v>
      </c>
      <c r="J170" s="114"/>
      <c r="L170" s="111"/>
      <c r="M170" s="115"/>
      <c r="N170" s="116"/>
      <c r="O170" s="116"/>
      <c r="P170" s="117">
        <f>P171+P174+P177+P180</f>
        <v>53.721148499999998</v>
      </c>
      <c r="Q170" s="116"/>
      <c r="R170" s="117">
        <f>R171+R174+R177+R180</f>
        <v>0.46294370000000001</v>
      </c>
      <c r="S170" s="116"/>
      <c r="T170" s="118">
        <f>T171+T174+T177+T180</f>
        <v>0</v>
      </c>
      <c r="AR170" s="112" t="s">
        <v>116</v>
      </c>
      <c r="AT170" s="119" t="s">
        <v>66</v>
      </c>
      <c r="AU170" s="119" t="s">
        <v>67</v>
      </c>
      <c r="AY170" s="112" t="s">
        <v>108</v>
      </c>
      <c r="BK170" s="120">
        <f>BK171+BK174+BK177+BK180</f>
        <v>0</v>
      </c>
    </row>
    <row r="171" spans="2:65" s="11" customFormat="1" ht="22.9" customHeight="1">
      <c r="B171" s="111"/>
      <c r="D171" s="112" t="s">
        <v>66</v>
      </c>
      <c r="E171" s="121" t="s">
        <v>264</v>
      </c>
      <c r="F171" s="121" t="s">
        <v>265</v>
      </c>
      <c r="J171" s="122"/>
      <c r="L171" s="111"/>
      <c r="M171" s="115"/>
      <c r="N171" s="116"/>
      <c r="O171" s="116"/>
      <c r="P171" s="117">
        <f>SUM(P172:P173)</f>
        <v>8.3280960000000004</v>
      </c>
      <c r="Q171" s="116"/>
      <c r="R171" s="117">
        <f>SUM(R172:R173)</f>
        <v>0.119952</v>
      </c>
      <c r="S171" s="116"/>
      <c r="T171" s="118">
        <f>SUM(T172:T173)</f>
        <v>0</v>
      </c>
      <c r="AR171" s="112" t="s">
        <v>116</v>
      </c>
      <c r="AT171" s="119" t="s">
        <v>66</v>
      </c>
      <c r="AU171" s="119" t="s">
        <v>72</v>
      </c>
      <c r="AY171" s="112" t="s">
        <v>108</v>
      </c>
      <c r="BK171" s="120">
        <f>SUM(BK172:BK173)</f>
        <v>0</v>
      </c>
    </row>
    <row r="172" spans="2:65" s="1" customFormat="1" ht="24" customHeight="1">
      <c r="B172" s="123"/>
      <c r="C172" s="124" t="s">
        <v>266</v>
      </c>
      <c r="D172" s="124" t="s">
        <v>110</v>
      </c>
      <c r="E172" s="125" t="s">
        <v>267</v>
      </c>
      <c r="F172" s="126" t="s">
        <v>268</v>
      </c>
      <c r="G172" s="127" t="s">
        <v>124</v>
      </c>
      <c r="H172" s="128">
        <v>50.4</v>
      </c>
      <c r="I172" s="128"/>
      <c r="J172" s="128"/>
      <c r="K172" s="126" t="s">
        <v>114</v>
      </c>
      <c r="L172" s="25"/>
      <c r="M172" s="129" t="s">
        <v>1</v>
      </c>
      <c r="N172" s="130" t="s">
        <v>33</v>
      </c>
      <c r="O172" s="131">
        <v>0.16524</v>
      </c>
      <c r="P172" s="131">
        <f>O172*H172</f>
        <v>8.3280960000000004</v>
      </c>
      <c r="Q172" s="131">
        <v>8.0000000000000007E-5</v>
      </c>
      <c r="R172" s="131">
        <f>Q172*H172</f>
        <v>4.032E-3</v>
      </c>
      <c r="S172" s="131">
        <v>0</v>
      </c>
      <c r="T172" s="132">
        <f>S172*H172</f>
        <v>0</v>
      </c>
      <c r="AR172" s="133" t="s">
        <v>183</v>
      </c>
      <c r="AT172" s="133" t="s">
        <v>110</v>
      </c>
      <c r="AU172" s="133" t="s">
        <v>116</v>
      </c>
      <c r="AY172" s="13" t="s">
        <v>108</v>
      </c>
      <c r="BE172" s="134">
        <f>IF(N172="základná",J172,0)</f>
        <v>0</v>
      </c>
      <c r="BF172" s="134">
        <f>IF(N172="znížená",J172,0)</f>
        <v>0</v>
      </c>
      <c r="BG172" s="134">
        <f>IF(N172="zákl. prenesená",J172,0)</f>
        <v>0</v>
      </c>
      <c r="BH172" s="134">
        <f>IF(N172="zníž. prenesená",J172,0)</f>
        <v>0</v>
      </c>
      <c r="BI172" s="134">
        <f>IF(N172="nulová",J172,0)</f>
        <v>0</v>
      </c>
      <c r="BJ172" s="13" t="s">
        <v>116</v>
      </c>
      <c r="BK172" s="135">
        <f>ROUND(I172*H172,3)</f>
        <v>0</v>
      </c>
      <c r="BL172" s="13" t="s">
        <v>183</v>
      </c>
      <c r="BM172" s="133" t="s">
        <v>269</v>
      </c>
    </row>
    <row r="173" spans="2:65" s="1" customFormat="1" ht="16.5" customHeight="1">
      <c r="B173" s="123"/>
      <c r="C173" s="136" t="s">
        <v>270</v>
      </c>
      <c r="D173" s="136" t="s">
        <v>127</v>
      </c>
      <c r="E173" s="137" t="s">
        <v>271</v>
      </c>
      <c r="F173" s="138" t="s">
        <v>272</v>
      </c>
      <c r="G173" s="139" t="s">
        <v>124</v>
      </c>
      <c r="H173" s="140">
        <v>57.96</v>
      </c>
      <c r="I173" s="140"/>
      <c r="J173" s="140"/>
      <c r="K173" s="138" t="s">
        <v>114</v>
      </c>
      <c r="L173" s="141"/>
      <c r="M173" s="142" t="s">
        <v>1</v>
      </c>
      <c r="N173" s="143" t="s">
        <v>33</v>
      </c>
      <c r="O173" s="131">
        <v>0</v>
      </c>
      <c r="P173" s="131">
        <f>O173*H173</f>
        <v>0</v>
      </c>
      <c r="Q173" s="131">
        <v>2E-3</v>
      </c>
      <c r="R173" s="131">
        <f>Q173*H173</f>
        <v>0.11592000000000001</v>
      </c>
      <c r="S173" s="131">
        <v>0</v>
      </c>
      <c r="T173" s="132">
        <f>S173*H173</f>
        <v>0</v>
      </c>
      <c r="AR173" s="133" t="s">
        <v>248</v>
      </c>
      <c r="AT173" s="133" t="s">
        <v>127</v>
      </c>
      <c r="AU173" s="133" t="s">
        <v>116</v>
      </c>
      <c r="AY173" s="13" t="s">
        <v>108</v>
      </c>
      <c r="BE173" s="134">
        <f>IF(N173="základná",J173,0)</f>
        <v>0</v>
      </c>
      <c r="BF173" s="134">
        <f>IF(N173="znížená",J173,0)</f>
        <v>0</v>
      </c>
      <c r="BG173" s="134">
        <f>IF(N173="zákl. prenesená",J173,0)</f>
        <v>0</v>
      </c>
      <c r="BH173" s="134">
        <f>IF(N173="zníž. prenesená",J173,0)</f>
        <v>0</v>
      </c>
      <c r="BI173" s="134">
        <f>IF(N173="nulová",J173,0)</f>
        <v>0</v>
      </c>
      <c r="BJ173" s="13" t="s">
        <v>116</v>
      </c>
      <c r="BK173" s="135">
        <f>ROUND(I173*H173,3)</f>
        <v>0</v>
      </c>
      <c r="BL173" s="13" t="s">
        <v>183</v>
      </c>
      <c r="BM173" s="133" t="s">
        <v>273</v>
      </c>
    </row>
    <row r="174" spans="2:65" s="11" customFormat="1" ht="22.9" customHeight="1">
      <c r="B174" s="111"/>
      <c r="D174" s="112" t="s">
        <v>66</v>
      </c>
      <c r="E174" s="121" t="s">
        <v>274</v>
      </c>
      <c r="F174" s="121" t="s">
        <v>275</v>
      </c>
      <c r="J174" s="122"/>
      <c r="L174" s="111"/>
      <c r="M174" s="115"/>
      <c r="N174" s="116"/>
      <c r="O174" s="116"/>
      <c r="P174" s="117">
        <f>SUM(P175:P176)</f>
        <v>1.4826524999999999</v>
      </c>
      <c r="Q174" s="116"/>
      <c r="R174" s="117">
        <f>SUM(R175:R176)</f>
        <v>3.1429800000000001E-2</v>
      </c>
      <c r="S174" s="116"/>
      <c r="T174" s="118">
        <f>SUM(T175:T176)</f>
        <v>0</v>
      </c>
      <c r="AR174" s="112" t="s">
        <v>116</v>
      </c>
      <c r="AT174" s="119" t="s">
        <v>66</v>
      </c>
      <c r="AU174" s="119" t="s">
        <v>72</v>
      </c>
      <c r="AY174" s="112" t="s">
        <v>108</v>
      </c>
      <c r="BK174" s="120">
        <f>SUM(BK175:BK176)</f>
        <v>0</v>
      </c>
    </row>
    <row r="175" spans="2:65" s="1" customFormat="1" ht="16.5" customHeight="1">
      <c r="B175" s="123"/>
      <c r="C175" s="124" t="s">
        <v>276</v>
      </c>
      <c r="D175" s="124" t="s">
        <v>110</v>
      </c>
      <c r="E175" s="125" t="s">
        <v>277</v>
      </c>
      <c r="F175" s="126" t="s">
        <v>278</v>
      </c>
      <c r="G175" s="127" t="s">
        <v>124</v>
      </c>
      <c r="H175" s="128">
        <v>45.55</v>
      </c>
      <c r="I175" s="128"/>
      <c r="J175" s="128"/>
      <c r="K175" s="126" t="s">
        <v>1</v>
      </c>
      <c r="L175" s="25"/>
      <c r="M175" s="129" t="s">
        <v>1</v>
      </c>
      <c r="N175" s="130" t="s">
        <v>33</v>
      </c>
      <c r="O175" s="131">
        <v>3.2550000000000003E-2</v>
      </c>
      <c r="P175" s="131">
        <f>O175*H175</f>
        <v>1.4826524999999999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183</v>
      </c>
      <c r="AT175" s="133" t="s">
        <v>110</v>
      </c>
      <c r="AU175" s="133" t="s">
        <v>116</v>
      </c>
      <c r="AY175" s="13" t="s">
        <v>108</v>
      </c>
      <c r="BE175" s="134">
        <f>IF(N175="základná",J175,0)</f>
        <v>0</v>
      </c>
      <c r="BF175" s="134">
        <f>IF(N175="znížená",J175,0)</f>
        <v>0</v>
      </c>
      <c r="BG175" s="134">
        <f>IF(N175="zákl. prenesená",J175,0)</f>
        <v>0</v>
      </c>
      <c r="BH175" s="134">
        <f>IF(N175="zníž. prenesená",J175,0)</f>
        <v>0</v>
      </c>
      <c r="BI175" s="134">
        <f>IF(N175="nulová",J175,0)</f>
        <v>0</v>
      </c>
      <c r="BJ175" s="13" t="s">
        <v>116</v>
      </c>
      <c r="BK175" s="135">
        <f>ROUND(I175*H175,3)</f>
        <v>0</v>
      </c>
      <c r="BL175" s="13" t="s">
        <v>183</v>
      </c>
      <c r="BM175" s="133" t="s">
        <v>279</v>
      </c>
    </row>
    <row r="176" spans="2:65" s="1" customFormat="1" ht="16.5" customHeight="1">
      <c r="B176" s="123"/>
      <c r="C176" s="136" t="s">
        <v>280</v>
      </c>
      <c r="D176" s="136" t="s">
        <v>127</v>
      </c>
      <c r="E176" s="137" t="s">
        <v>281</v>
      </c>
      <c r="F176" s="138" t="s">
        <v>282</v>
      </c>
      <c r="G176" s="139" t="s">
        <v>124</v>
      </c>
      <c r="H176" s="140">
        <v>52.383000000000003</v>
      </c>
      <c r="I176" s="140"/>
      <c r="J176" s="140"/>
      <c r="K176" s="138" t="s">
        <v>114</v>
      </c>
      <c r="L176" s="141"/>
      <c r="M176" s="142" t="s">
        <v>1</v>
      </c>
      <c r="N176" s="143" t="s">
        <v>33</v>
      </c>
      <c r="O176" s="131">
        <v>0</v>
      </c>
      <c r="P176" s="131">
        <f>O176*H176</f>
        <v>0</v>
      </c>
      <c r="Q176" s="131">
        <v>5.9999999999999995E-4</v>
      </c>
      <c r="R176" s="131">
        <f>Q176*H176</f>
        <v>3.1429800000000001E-2</v>
      </c>
      <c r="S176" s="131">
        <v>0</v>
      </c>
      <c r="T176" s="132">
        <f>S176*H176</f>
        <v>0</v>
      </c>
      <c r="AR176" s="133" t="s">
        <v>248</v>
      </c>
      <c r="AT176" s="133" t="s">
        <v>127</v>
      </c>
      <c r="AU176" s="133" t="s">
        <v>116</v>
      </c>
      <c r="AY176" s="13" t="s">
        <v>108</v>
      </c>
      <c r="BE176" s="134">
        <f>IF(N176="základná",J176,0)</f>
        <v>0</v>
      </c>
      <c r="BF176" s="134">
        <f>IF(N176="znížená",J176,0)</f>
        <v>0</v>
      </c>
      <c r="BG176" s="134">
        <f>IF(N176="zákl. prenesená",J176,0)</f>
        <v>0</v>
      </c>
      <c r="BH176" s="134">
        <f>IF(N176="zníž. prenesená",J176,0)</f>
        <v>0</v>
      </c>
      <c r="BI176" s="134">
        <f>IF(N176="nulová",J176,0)</f>
        <v>0</v>
      </c>
      <c r="BJ176" s="13" t="s">
        <v>116</v>
      </c>
      <c r="BK176" s="135">
        <f>ROUND(I176*H176,3)</f>
        <v>0</v>
      </c>
      <c r="BL176" s="13" t="s">
        <v>183</v>
      </c>
      <c r="BM176" s="133" t="s">
        <v>283</v>
      </c>
    </row>
    <row r="177" spans="2:65" s="11" customFormat="1" ht="22.9" customHeight="1">
      <c r="B177" s="111"/>
      <c r="D177" s="112" t="s">
        <v>66</v>
      </c>
      <c r="E177" s="121" t="s">
        <v>284</v>
      </c>
      <c r="F177" s="121" t="s">
        <v>285</v>
      </c>
      <c r="J177" s="122"/>
      <c r="L177" s="111"/>
      <c r="M177" s="115"/>
      <c r="N177" s="116"/>
      <c r="O177" s="116"/>
      <c r="P177" s="117">
        <f>SUM(P178:P179)</f>
        <v>1.6823999999999999</v>
      </c>
      <c r="Q177" s="116"/>
      <c r="R177" s="117">
        <f>SUM(R178:R179)</f>
        <v>4.052E-2</v>
      </c>
      <c r="S177" s="116"/>
      <c r="T177" s="118">
        <f>SUM(T178:T179)</f>
        <v>0</v>
      </c>
      <c r="AR177" s="112" t="s">
        <v>116</v>
      </c>
      <c r="AT177" s="119" t="s">
        <v>66</v>
      </c>
      <c r="AU177" s="119" t="s">
        <v>72</v>
      </c>
      <c r="AY177" s="112" t="s">
        <v>108</v>
      </c>
      <c r="BK177" s="120">
        <f>SUM(BK178:BK179)</f>
        <v>0</v>
      </c>
    </row>
    <row r="178" spans="2:65" s="1" customFormat="1" ht="16.5" customHeight="1">
      <c r="B178" s="123"/>
      <c r="C178" s="124" t="s">
        <v>286</v>
      </c>
      <c r="D178" s="124" t="s">
        <v>110</v>
      </c>
      <c r="E178" s="125" t="s">
        <v>287</v>
      </c>
      <c r="F178" s="126" t="s">
        <v>288</v>
      </c>
      <c r="G178" s="127" t="s">
        <v>153</v>
      </c>
      <c r="H178" s="128">
        <v>6</v>
      </c>
      <c r="I178" s="128"/>
      <c r="J178" s="128"/>
      <c r="K178" s="126" t="s">
        <v>114</v>
      </c>
      <c r="L178" s="25"/>
      <c r="M178" s="129" t="s">
        <v>1</v>
      </c>
      <c r="N178" s="130" t="s">
        <v>33</v>
      </c>
      <c r="O178" s="131">
        <v>0.28039999999999998</v>
      </c>
      <c r="P178" s="131">
        <f>O178*H178</f>
        <v>1.6823999999999999</v>
      </c>
      <c r="Q178" s="131">
        <v>4.2000000000000002E-4</v>
      </c>
      <c r="R178" s="131">
        <f>Q178*H178</f>
        <v>2.5200000000000001E-3</v>
      </c>
      <c r="S178" s="131">
        <v>0</v>
      </c>
      <c r="T178" s="132">
        <f>S178*H178</f>
        <v>0</v>
      </c>
      <c r="AR178" s="133" t="s">
        <v>183</v>
      </c>
      <c r="AT178" s="133" t="s">
        <v>110</v>
      </c>
      <c r="AU178" s="133" t="s">
        <v>116</v>
      </c>
      <c r="AY178" s="13" t="s">
        <v>108</v>
      </c>
      <c r="BE178" s="134">
        <f>IF(N178="základná",J178,0)</f>
        <v>0</v>
      </c>
      <c r="BF178" s="134">
        <f>IF(N178="znížená",J178,0)</f>
        <v>0</v>
      </c>
      <c r="BG178" s="134">
        <f>IF(N178="zákl. prenesená",J178,0)</f>
        <v>0</v>
      </c>
      <c r="BH178" s="134">
        <f>IF(N178="zníž. prenesená",J178,0)</f>
        <v>0</v>
      </c>
      <c r="BI178" s="134">
        <f>IF(N178="nulová",J178,0)</f>
        <v>0</v>
      </c>
      <c r="BJ178" s="13" t="s">
        <v>116</v>
      </c>
      <c r="BK178" s="135">
        <f>ROUND(I178*H178,3)</f>
        <v>0</v>
      </c>
      <c r="BL178" s="13" t="s">
        <v>183</v>
      </c>
      <c r="BM178" s="133" t="s">
        <v>289</v>
      </c>
    </row>
    <row r="179" spans="2:65" s="1" customFormat="1" ht="16.5" customHeight="1">
      <c r="B179" s="123"/>
      <c r="C179" s="136" t="s">
        <v>290</v>
      </c>
      <c r="D179" s="136" t="s">
        <v>127</v>
      </c>
      <c r="E179" s="137" t="s">
        <v>291</v>
      </c>
      <c r="F179" s="138" t="s">
        <v>292</v>
      </c>
      <c r="G179" s="139" t="s">
        <v>136</v>
      </c>
      <c r="H179" s="140">
        <v>1</v>
      </c>
      <c r="I179" s="140"/>
      <c r="J179" s="140"/>
      <c r="K179" s="138" t="s">
        <v>1</v>
      </c>
      <c r="L179" s="141"/>
      <c r="M179" s="142" t="s">
        <v>1</v>
      </c>
      <c r="N179" s="143" t="s">
        <v>33</v>
      </c>
      <c r="O179" s="131">
        <v>0</v>
      </c>
      <c r="P179" s="131">
        <f>O179*H179</f>
        <v>0</v>
      </c>
      <c r="Q179" s="131">
        <v>3.7999999999999999E-2</v>
      </c>
      <c r="R179" s="131">
        <f>Q179*H179</f>
        <v>3.7999999999999999E-2</v>
      </c>
      <c r="S179" s="131">
        <v>0</v>
      </c>
      <c r="T179" s="132">
        <f>S179*H179</f>
        <v>0</v>
      </c>
      <c r="AR179" s="133" t="s">
        <v>248</v>
      </c>
      <c r="AT179" s="133" t="s">
        <v>127</v>
      </c>
      <c r="AU179" s="133" t="s">
        <v>116</v>
      </c>
      <c r="AY179" s="13" t="s">
        <v>108</v>
      </c>
      <c r="BE179" s="134">
        <f>IF(N179="základná",J179,0)</f>
        <v>0</v>
      </c>
      <c r="BF179" s="134">
        <f>IF(N179="znížená",J179,0)</f>
        <v>0</v>
      </c>
      <c r="BG179" s="134">
        <f>IF(N179="zákl. prenesená",J179,0)</f>
        <v>0</v>
      </c>
      <c r="BH179" s="134">
        <f>IF(N179="zníž. prenesená",J179,0)</f>
        <v>0</v>
      </c>
      <c r="BI179" s="134">
        <f>IF(N179="nulová",J179,0)</f>
        <v>0</v>
      </c>
      <c r="BJ179" s="13" t="s">
        <v>116</v>
      </c>
      <c r="BK179" s="135">
        <f>ROUND(I179*H179,3)</f>
        <v>0</v>
      </c>
      <c r="BL179" s="13" t="s">
        <v>183</v>
      </c>
      <c r="BM179" s="133" t="s">
        <v>293</v>
      </c>
    </row>
    <row r="180" spans="2:65" s="11" customFormat="1" ht="22.9" customHeight="1">
      <c r="B180" s="111"/>
      <c r="D180" s="112" t="s">
        <v>66</v>
      </c>
      <c r="E180" s="121" t="s">
        <v>294</v>
      </c>
      <c r="F180" s="121" t="s">
        <v>295</v>
      </c>
      <c r="J180" s="122"/>
      <c r="L180" s="111"/>
      <c r="M180" s="115"/>
      <c r="N180" s="116"/>
      <c r="O180" s="116"/>
      <c r="P180" s="117">
        <f>SUM(P181:P185)</f>
        <v>42.227999999999994</v>
      </c>
      <c r="Q180" s="116"/>
      <c r="R180" s="117">
        <f>SUM(R181:R185)</f>
        <v>0.2710419</v>
      </c>
      <c r="S180" s="116"/>
      <c r="T180" s="118">
        <f>SUM(T181:T185)</f>
        <v>0</v>
      </c>
      <c r="AR180" s="112" t="s">
        <v>116</v>
      </c>
      <c r="AT180" s="119" t="s">
        <v>66</v>
      </c>
      <c r="AU180" s="119" t="s">
        <v>72</v>
      </c>
      <c r="AY180" s="112" t="s">
        <v>108</v>
      </c>
      <c r="BK180" s="120">
        <f>SUM(BK181:BK185)</f>
        <v>0</v>
      </c>
    </row>
    <row r="181" spans="2:65" s="1" customFormat="1" ht="24" customHeight="1">
      <c r="B181" s="123"/>
      <c r="C181" s="124" t="s">
        <v>296</v>
      </c>
      <c r="D181" s="124" t="s">
        <v>110</v>
      </c>
      <c r="E181" s="125" t="s">
        <v>297</v>
      </c>
      <c r="F181" s="126" t="s">
        <v>298</v>
      </c>
      <c r="G181" s="127" t="s">
        <v>124</v>
      </c>
      <c r="H181" s="128">
        <v>1.5</v>
      </c>
      <c r="I181" s="128"/>
      <c r="J181" s="128"/>
      <c r="K181" s="126" t="s">
        <v>125</v>
      </c>
      <c r="L181" s="25"/>
      <c r="M181" s="129" t="s">
        <v>1</v>
      </c>
      <c r="N181" s="130" t="s">
        <v>33</v>
      </c>
      <c r="O181" s="131">
        <v>0.1</v>
      </c>
      <c r="P181" s="131">
        <f>O181*H181</f>
        <v>0.15000000000000002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183</v>
      </c>
      <c r="AT181" s="133" t="s">
        <v>110</v>
      </c>
      <c r="AU181" s="133" t="s">
        <v>116</v>
      </c>
      <c r="AY181" s="13" t="s">
        <v>108</v>
      </c>
      <c r="BE181" s="134">
        <f>IF(N181="základná",J181,0)</f>
        <v>0</v>
      </c>
      <c r="BF181" s="134">
        <f>IF(N181="znížená",J181,0)</f>
        <v>0</v>
      </c>
      <c r="BG181" s="134">
        <f>IF(N181="zákl. prenesená",J181,0)</f>
        <v>0</v>
      </c>
      <c r="BH181" s="134">
        <f>IF(N181="zníž. prenesená",J181,0)</f>
        <v>0</v>
      </c>
      <c r="BI181" s="134">
        <f>IF(N181="nulová",J181,0)</f>
        <v>0</v>
      </c>
      <c r="BJ181" s="13" t="s">
        <v>116</v>
      </c>
      <c r="BK181" s="135">
        <f>ROUND(I181*H181,3)</f>
        <v>0</v>
      </c>
      <c r="BL181" s="13" t="s">
        <v>183</v>
      </c>
      <c r="BM181" s="133" t="s">
        <v>299</v>
      </c>
    </row>
    <row r="182" spans="2:65" s="1" customFormat="1" ht="16.5" customHeight="1">
      <c r="B182" s="123"/>
      <c r="C182" s="136" t="s">
        <v>300</v>
      </c>
      <c r="D182" s="136" t="s">
        <v>127</v>
      </c>
      <c r="E182" s="137" t="s">
        <v>301</v>
      </c>
      <c r="F182" s="138" t="s">
        <v>302</v>
      </c>
      <c r="G182" s="139" t="s">
        <v>124</v>
      </c>
      <c r="H182" s="140">
        <v>1.5</v>
      </c>
      <c r="I182" s="140"/>
      <c r="J182" s="140"/>
      <c r="K182" s="138" t="s">
        <v>125</v>
      </c>
      <c r="L182" s="141"/>
      <c r="M182" s="142" t="s">
        <v>1</v>
      </c>
      <c r="N182" s="143" t="s">
        <v>33</v>
      </c>
      <c r="O182" s="131">
        <v>0</v>
      </c>
      <c r="P182" s="131">
        <f>O182*H182</f>
        <v>0</v>
      </c>
      <c r="Q182" s="131">
        <v>1.7999999999999999E-2</v>
      </c>
      <c r="R182" s="131">
        <f>Q182*H182</f>
        <v>2.6999999999999996E-2</v>
      </c>
      <c r="S182" s="131">
        <v>0</v>
      </c>
      <c r="T182" s="132">
        <f>S182*H182</f>
        <v>0</v>
      </c>
      <c r="AR182" s="133" t="s">
        <v>248</v>
      </c>
      <c r="AT182" s="133" t="s">
        <v>127</v>
      </c>
      <c r="AU182" s="133" t="s">
        <v>116</v>
      </c>
      <c r="AY182" s="13" t="s">
        <v>108</v>
      </c>
      <c r="BE182" s="134">
        <f>IF(N182="základná",J182,0)</f>
        <v>0</v>
      </c>
      <c r="BF182" s="134">
        <f>IF(N182="znížená",J182,0)</f>
        <v>0</v>
      </c>
      <c r="BG182" s="134">
        <f>IF(N182="zákl. prenesená",J182,0)</f>
        <v>0</v>
      </c>
      <c r="BH182" s="134">
        <f>IF(N182="zníž. prenesená",J182,0)</f>
        <v>0</v>
      </c>
      <c r="BI182" s="134">
        <f>IF(N182="nulová",J182,0)</f>
        <v>0</v>
      </c>
      <c r="BJ182" s="13" t="s">
        <v>116</v>
      </c>
      <c r="BK182" s="135">
        <f>ROUND(I182*H182,3)</f>
        <v>0</v>
      </c>
      <c r="BL182" s="13" t="s">
        <v>183</v>
      </c>
      <c r="BM182" s="133" t="s">
        <v>303</v>
      </c>
    </row>
    <row r="183" spans="2:65" s="1" customFormat="1" ht="16.5" customHeight="1">
      <c r="B183" s="123"/>
      <c r="C183" s="136" t="s">
        <v>304</v>
      </c>
      <c r="D183" s="136" t="s">
        <v>127</v>
      </c>
      <c r="E183" s="137" t="s">
        <v>305</v>
      </c>
      <c r="F183" s="138" t="s">
        <v>306</v>
      </c>
      <c r="G183" s="139" t="s">
        <v>153</v>
      </c>
      <c r="H183" s="140">
        <v>17.57</v>
      </c>
      <c r="I183" s="140"/>
      <c r="J183" s="140"/>
      <c r="K183" s="138" t="s">
        <v>125</v>
      </c>
      <c r="L183" s="141"/>
      <c r="M183" s="142" t="s">
        <v>1</v>
      </c>
      <c r="N183" s="143" t="s">
        <v>33</v>
      </c>
      <c r="O183" s="131">
        <v>0</v>
      </c>
      <c r="P183" s="131">
        <f>O183*H183</f>
        <v>0</v>
      </c>
      <c r="Q183" s="131">
        <v>1.4999999999999999E-4</v>
      </c>
      <c r="R183" s="131">
        <f>Q183*H183</f>
        <v>2.6354999999999998E-3</v>
      </c>
      <c r="S183" s="131">
        <v>0</v>
      </c>
      <c r="T183" s="132">
        <f>S183*H183</f>
        <v>0</v>
      </c>
      <c r="AR183" s="133" t="s">
        <v>248</v>
      </c>
      <c r="AT183" s="133" t="s">
        <v>127</v>
      </c>
      <c r="AU183" s="133" t="s">
        <v>116</v>
      </c>
      <c r="AY183" s="13" t="s">
        <v>108</v>
      </c>
      <c r="BE183" s="134">
        <f>IF(N183="základná",J183,0)</f>
        <v>0</v>
      </c>
      <c r="BF183" s="134">
        <f>IF(N183="znížená",J183,0)</f>
        <v>0</v>
      </c>
      <c r="BG183" s="134">
        <f>IF(N183="zákl. prenesená",J183,0)</f>
        <v>0</v>
      </c>
      <c r="BH183" s="134">
        <f>IF(N183="zníž. prenesená",J183,0)</f>
        <v>0</v>
      </c>
      <c r="BI183" s="134">
        <f>IF(N183="nulová",J183,0)</f>
        <v>0</v>
      </c>
      <c r="BJ183" s="13" t="s">
        <v>116</v>
      </c>
      <c r="BK183" s="135">
        <f>ROUND(I183*H183,3)</f>
        <v>0</v>
      </c>
      <c r="BL183" s="13" t="s">
        <v>183</v>
      </c>
      <c r="BM183" s="133" t="s">
        <v>307</v>
      </c>
    </row>
    <row r="184" spans="2:65" s="1" customFormat="1" ht="16.5" customHeight="1">
      <c r="B184" s="123"/>
      <c r="C184" s="124" t="s">
        <v>308</v>
      </c>
      <c r="D184" s="124" t="s">
        <v>110</v>
      </c>
      <c r="E184" s="125" t="s">
        <v>309</v>
      </c>
      <c r="F184" s="126" t="s">
        <v>310</v>
      </c>
      <c r="G184" s="127" t="s">
        <v>153</v>
      </c>
      <c r="H184" s="128">
        <v>150</v>
      </c>
      <c r="I184" s="128"/>
      <c r="J184" s="128"/>
      <c r="K184" s="126" t="s">
        <v>125</v>
      </c>
      <c r="L184" s="25"/>
      <c r="M184" s="129" t="s">
        <v>1</v>
      </c>
      <c r="N184" s="130" t="s">
        <v>33</v>
      </c>
      <c r="O184" s="131">
        <v>0.28051999999999999</v>
      </c>
      <c r="P184" s="131">
        <f>O184*H184</f>
        <v>42.077999999999996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183</v>
      </c>
      <c r="AT184" s="133" t="s">
        <v>110</v>
      </c>
      <c r="AU184" s="133" t="s">
        <v>116</v>
      </c>
      <c r="AY184" s="13" t="s">
        <v>108</v>
      </c>
      <c r="BE184" s="134">
        <f>IF(N184="základná",J184,0)</f>
        <v>0</v>
      </c>
      <c r="BF184" s="134">
        <f>IF(N184="znížená",J184,0)</f>
        <v>0</v>
      </c>
      <c r="BG184" s="134">
        <f>IF(N184="zákl. prenesená",J184,0)</f>
        <v>0</v>
      </c>
      <c r="BH184" s="134">
        <f>IF(N184="zníž. prenesená",J184,0)</f>
        <v>0</v>
      </c>
      <c r="BI184" s="134">
        <f>IF(N184="nulová",J184,0)</f>
        <v>0</v>
      </c>
      <c r="BJ184" s="13" t="s">
        <v>116</v>
      </c>
      <c r="BK184" s="135">
        <f>ROUND(I184*H184,3)</f>
        <v>0</v>
      </c>
      <c r="BL184" s="13" t="s">
        <v>183</v>
      </c>
      <c r="BM184" s="133" t="s">
        <v>311</v>
      </c>
    </row>
    <row r="185" spans="2:65" s="1" customFormat="1" ht="16.5" customHeight="1">
      <c r="B185" s="123"/>
      <c r="C185" s="136" t="s">
        <v>312</v>
      </c>
      <c r="D185" s="136" t="s">
        <v>127</v>
      </c>
      <c r="E185" s="137" t="s">
        <v>313</v>
      </c>
      <c r="F185" s="138" t="s">
        <v>314</v>
      </c>
      <c r="G185" s="139" t="s">
        <v>315</v>
      </c>
      <c r="H185" s="140">
        <v>7.9409999999999998</v>
      </c>
      <c r="I185" s="140"/>
      <c r="J185" s="140"/>
      <c r="K185" s="138" t="s">
        <v>125</v>
      </c>
      <c r="L185" s="141"/>
      <c r="M185" s="144" t="s">
        <v>1</v>
      </c>
      <c r="N185" s="145" t="s">
        <v>33</v>
      </c>
      <c r="O185" s="146">
        <v>0</v>
      </c>
      <c r="P185" s="146">
        <f>O185*H185</f>
        <v>0</v>
      </c>
      <c r="Q185" s="146">
        <v>3.04E-2</v>
      </c>
      <c r="R185" s="146">
        <f>Q185*H185</f>
        <v>0.24140639999999999</v>
      </c>
      <c r="S185" s="146">
        <v>0</v>
      </c>
      <c r="T185" s="147">
        <f>S185*H185</f>
        <v>0</v>
      </c>
      <c r="AR185" s="133" t="s">
        <v>248</v>
      </c>
      <c r="AT185" s="133" t="s">
        <v>127</v>
      </c>
      <c r="AU185" s="133" t="s">
        <v>116</v>
      </c>
      <c r="AY185" s="13" t="s">
        <v>108</v>
      </c>
      <c r="BE185" s="134">
        <f>IF(N185="základná",J185,0)</f>
        <v>0</v>
      </c>
      <c r="BF185" s="134">
        <f>IF(N185="znížená",J185,0)</f>
        <v>0</v>
      </c>
      <c r="BG185" s="134">
        <f>IF(N185="zákl. prenesená",J185,0)</f>
        <v>0</v>
      </c>
      <c r="BH185" s="134">
        <f>IF(N185="zníž. prenesená",J185,0)</f>
        <v>0</v>
      </c>
      <c r="BI185" s="134">
        <f>IF(N185="nulová",J185,0)</f>
        <v>0</v>
      </c>
      <c r="BJ185" s="13" t="s">
        <v>116</v>
      </c>
      <c r="BK185" s="135">
        <f>ROUND(I185*H185,3)</f>
        <v>0</v>
      </c>
      <c r="BL185" s="13" t="s">
        <v>183</v>
      </c>
      <c r="BM185" s="133" t="s">
        <v>316</v>
      </c>
    </row>
    <row r="186" spans="2:65" s="1" customFormat="1" ht="6.95" customHeight="1">
      <c r="B186" s="37"/>
      <c r="C186" s="38"/>
      <c r="D186" s="38"/>
      <c r="E186" s="38"/>
      <c r="F186" s="38"/>
      <c r="G186" s="38"/>
      <c r="H186" s="38"/>
      <c r="I186" s="38"/>
      <c r="J186" s="38"/>
      <c r="K186" s="38"/>
      <c r="L186" s="25"/>
    </row>
  </sheetData>
  <autoFilter ref="C125:K185" xr:uid="{00000000-0009-0000-0000-000001000000}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249 - Rekonštrukcia Domu ...</vt:lpstr>
      <vt:lpstr>'249 - Rekonštrukcia Domu ...'!Názvy_tlače</vt:lpstr>
      <vt:lpstr>'Rekapitulácia stavby'!Názvy_tlače</vt:lpstr>
      <vt:lpstr>'249 - Rekonštrukcia Domu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kamil-THINK\kamil</dc:creator>
  <cp:lastModifiedBy>Anton Bernacký</cp:lastModifiedBy>
  <cp:lastPrinted>2019-08-21T11:57:01Z</cp:lastPrinted>
  <dcterms:created xsi:type="dcterms:W3CDTF">2019-08-13T05:43:33Z</dcterms:created>
  <dcterms:modified xsi:type="dcterms:W3CDTF">2019-08-21T12:10:40Z</dcterms:modified>
</cp:coreProperties>
</file>