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84" activeTab="0"/>
  </bookViews>
  <sheets>
    <sheet name="Elektro" sheetId="1" r:id="rId1"/>
    <sheet name="Stav. časť" sheetId="2" r:id="rId2"/>
    <sheet name="Kryci list" sheetId="3" r:id="rId3"/>
    <sheet name="Rekapitulácia" sheetId="4" r:id="rId4"/>
  </sheets>
  <definedNames>
    <definedName name="Excel_BuiltIn__FilterDatabase">"$#REF!.$#REF!$#REF!:$#REF!$#REF!"</definedName>
    <definedName name="Excel_BuiltIn_Print_Area" localSheetId="3">'Rekapitulácia'!$A:$M</definedName>
    <definedName name="Excel_BuiltIn_Print_Area_2">#REF!</definedName>
    <definedName name="Excel_BuiltIn_Print_Area_3">'Kryci list'!$A:$M</definedName>
    <definedName name="Excel_BuiltIn_Print_Area_4">#REF!</definedName>
    <definedName name="Excel_BuiltIn_Print_Area_5">#REF!</definedName>
    <definedName name="Excel_BuiltIn_Print_Area_6">#REF!</definedName>
    <definedName name="Excel_BuiltIn_Print_Titles_4">#REF!</definedName>
    <definedName name="Excel_BuiltIn_Print_Titles_5">#REF!</definedName>
    <definedName name="Excel_BuiltIn_Print_Titles_6">#REF!</definedName>
    <definedName name="fakt1R">"$#REF!.$B$34"</definedName>
    <definedName name="fakt1R_1">NA()</definedName>
    <definedName name="fakt1R_2">#REF!</definedName>
    <definedName name="_xlnm.Print_Area" localSheetId="2">'Kryci list'!$A$1:$M$28</definedName>
  </definedNames>
  <calcPr fullCalcOnLoad="1"/>
</workbook>
</file>

<file path=xl/sharedStrings.xml><?xml version="1.0" encoding="utf-8"?>
<sst xmlns="http://schemas.openxmlformats.org/spreadsheetml/2006/main" count="1790" uniqueCount="704">
  <si>
    <t>Stavba</t>
  </si>
  <si>
    <t>Kultúrny dom</t>
  </si>
  <si>
    <t>Spracovateľ</t>
  </si>
  <si>
    <t>Jozef Hlobík</t>
  </si>
  <si>
    <t>Miesto</t>
  </si>
  <si>
    <t xml:space="preserve">Slopná </t>
  </si>
  <si>
    <t xml:space="preserve">Elektroinštalácia </t>
  </si>
  <si>
    <t>PČ</t>
  </si>
  <si>
    <t>Popis</t>
  </si>
  <si>
    <t>mj</t>
  </si>
  <si>
    <t>Množstvo</t>
  </si>
  <si>
    <t>J.cena(EUR)</t>
  </si>
  <si>
    <t>Cena celkom  (EUR)</t>
  </si>
  <si>
    <t xml:space="preserve">Svorky Wago 273-253 - 3x1,0-2,5mm2 </t>
  </si>
  <si>
    <t>ks</t>
  </si>
  <si>
    <t>CYKY-J 3x1,5</t>
  </si>
  <si>
    <t>m</t>
  </si>
  <si>
    <t>CYKY-O 3x1,5</t>
  </si>
  <si>
    <t>Pomocny material</t>
  </si>
  <si>
    <t>Spolu</t>
  </si>
  <si>
    <t xml:space="preserve">Rozvádzač RD1 a RD2 </t>
  </si>
  <si>
    <t>Istič Ex9BH 1P/16A/B/10kA</t>
  </si>
  <si>
    <t>Istič Ex9BH 1P/10A/B/10kA</t>
  </si>
  <si>
    <t xml:space="preserve"> Uzemnovač a bleskozvod</t>
  </si>
  <si>
    <t>Vodič FeZn fi10mm</t>
  </si>
  <si>
    <t>Krabica - KO 125 E</t>
  </si>
  <si>
    <t>Skusobná svorka SZ</t>
  </si>
  <si>
    <t xml:space="preserve">Odbočovacia spojovacia svorka - SR 02 </t>
  </si>
  <si>
    <t xml:space="preserve">Ochranný náter </t>
  </si>
  <si>
    <t>kg</t>
  </si>
  <si>
    <t>Vodič AlMgSi (FeZn fi 8mm)</t>
  </si>
  <si>
    <t>Podpera vedenia na ploché strechy dvojbodová - PV 21</t>
  </si>
  <si>
    <t xml:space="preserve">Rurka FXP 29mm  - ohybná </t>
  </si>
  <si>
    <t>Zachytávacia tyč JP10</t>
  </si>
  <si>
    <t>Štítok orientačný - "1",2,3,4</t>
  </si>
  <si>
    <t>aktivny bleskozvod-hlavica + stojan</t>
  </si>
  <si>
    <t>material</t>
  </si>
  <si>
    <t>Svietidla</t>
  </si>
  <si>
    <t xml:space="preserve"> zapustený LED mini  25W (min.1550lm Denná biela) alebo ekvivalent</t>
  </si>
  <si>
    <t>zapustené  stropné COB LED 40W (min.3600lm Denná biela)alebo ekvivalent</t>
  </si>
  <si>
    <t>Vyklopiteľné biele okrúhle stropné COB LED 12W(min.960lm Denná biela)alebo ekvivalent</t>
  </si>
  <si>
    <t>Petica E27+Led žiarovka7W(min.560lm Denná biela) alebo ekvivalent</t>
  </si>
  <si>
    <t>LED mini panel 24W na povrchovú inštaláciu (min.1920lm Denná biela) alebo ekvivalent</t>
  </si>
  <si>
    <t>Led svvietidlo exterierove nástenne  IP 65 alebo ekvivalent</t>
  </si>
  <si>
    <t>Fotovoltaika</t>
  </si>
  <si>
    <t>Fotovoltaický panel 250W</t>
  </si>
  <si>
    <t>Konštrukcia na plechovú strechu K8D40</t>
  </si>
  <si>
    <t>Rozvádzač istenia DC (RIDC1+P)</t>
  </si>
  <si>
    <t>Kabeláž solár + batéria</t>
  </si>
  <si>
    <t>Striedač IMEON 3,6 (1faz)</t>
  </si>
  <si>
    <t>Batéria 12V/290Ah/C100</t>
  </si>
  <si>
    <t>práca + drobný inštalačný materiál</t>
  </si>
  <si>
    <t>Elektromontáž,praca,revizia</t>
  </si>
  <si>
    <t>Montáž, kábel Cu 750V uložený pod omietku CYKY 3x1,5</t>
  </si>
  <si>
    <t>Montáž ističa 1 fázový</t>
  </si>
  <si>
    <t>Zameranie svietidla, osadenie hmož. Vyrazenie dier</t>
  </si>
  <si>
    <t>Montáž svietidla stropné</t>
  </si>
  <si>
    <t>Montáž svietidla nástenné, senzora</t>
  </si>
  <si>
    <t>Ukončenie vodiča v rozvádzači, zapojenie do 2,5</t>
  </si>
  <si>
    <t>Revízia</t>
  </si>
  <si>
    <t xml:space="preserve">Montáž Bleskozvodu ,zachytavacích tyči+ zapojenie šs </t>
  </si>
  <si>
    <t>Spolu bez DPH</t>
  </si>
  <si>
    <t>€</t>
  </si>
  <si>
    <t>Samotná DPH</t>
  </si>
  <si>
    <t>Suma s DPH</t>
  </si>
  <si>
    <t>Odberateľ: Obec Slopná</t>
  </si>
  <si>
    <t xml:space="preserve">Spracoval: </t>
  </si>
  <si>
    <t>V module</t>
  </si>
  <si>
    <t>Hlavička1</t>
  </si>
  <si>
    <t>Mena</t>
  </si>
  <si>
    <t>Hlavička2</t>
  </si>
  <si>
    <t>Obdobie</t>
  </si>
  <si>
    <t>Počet des.miest</t>
  </si>
  <si>
    <t>Formát</t>
  </si>
  <si>
    <t>Projektant: aktiv project s.r.o.</t>
  </si>
  <si>
    <t xml:space="preserve">JKSO : </t>
  </si>
  <si>
    <t>Rozpočet</t>
  </si>
  <si>
    <t>Prehľad rozpočtových nákladov v</t>
  </si>
  <si>
    <t>EUR</t>
  </si>
  <si>
    <t xml:space="preserve">Dodávateľ: </t>
  </si>
  <si>
    <t>Dátum: 05.11.2017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</si>
  <si>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</si>
  <si>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</si>
  <si>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</si>
  <si>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</si>
  <si>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</si>
  <si>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</si>
  <si>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 : Obec Slopná</t>
  </si>
  <si>
    <t>VF</t>
  </si>
  <si>
    <t>Objekt : Obecný úrad - kultúrny dom, zníženie energ. náročnosti, OZE</t>
  </si>
  <si>
    <t>OP</t>
  </si>
  <si>
    <t>Súpis plánovaných prác a dodávok v</t>
  </si>
  <si>
    <t>N</t>
  </si>
  <si>
    <t>Ing. Pavol Jakubík</t>
  </si>
  <si>
    <t>Por.</t>
  </si>
  <si>
    <t>Kód</t>
  </si>
  <si>
    <t>Kód položky</t>
  </si>
  <si>
    <t>Popis položky, stavebného dielu, remesla,</t>
  </si>
  <si>
    <t>Merná</t>
  </si>
  <si>
    <t>Jednotková</t>
  </si>
  <si>
    <t>Konštrukcie</t>
  </si>
  <si>
    <t>Špecifikovaný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</si>
  <si>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</si>
  <si>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</si>
  <si>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</si>
  <si>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</si>
  <si>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</si>
  <si>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</si>
  <si>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</si>
  <si>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</si>
  <si>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Kód položky pre tlač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</si>
  <si>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</si>
  <si>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</si>
  <si>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</si>
  <si>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</si>
  <si>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</si>
  <si>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</si>
  <si>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</si>
  <si>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</si>
  <si>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</si>
  <si>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</si>
  <si>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</si>
  <si>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</si>
  <si>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zostatok</t>
  </si>
  <si>
    <t>z režimu stavba</t>
  </si>
  <si>
    <t>položky</t>
  </si>
  <si>
    <t>produkcie</t>
  </si>
  <si>
    <t>ceny</t>
  </si>
  <si>
    <t>PRÁCE A DODÁVKY HSV</t>
  </si>
  <si>
    <t>1 - ZEMNE PRÁCE</t>
  </si>
  <si>
    <t>272</t>
  </si>
  <si>
    <t>132201101</t>
  </si>
  <si>
    <t>Hĺbenie rýh šírka do 60 cm v horn. tr. 3 do 100 m3</t>
  </si>
  <si>
    <t>m3</t>
  </si>
  <si>
    <t xml:space="preserve">                    </t>
  </si>
  <si>
    <t>E</t>
  </si>
  <si>
    <t>45.11.24</t>
  </si>
  <si>
    <t xml:space="preserve">0103020102001       </t>
  </si>
  <si>
    <t>1</t>
  </si>
  <si>
    <t>132201109</t>
  </si>
  <si>
    <t>Príplatok za lepivosť horniny tr. 3 v rýhach š. do 70 cm</t>
  </si>
  <si>
    <t>13230-1109</t>
  </si>
  <si>
    <t>45.11.21</t>
  </si>
  <si>
    <t xml:space="preserve">0103020102019       </t>
  </si>
  <si>
    <t>132211101</t>
  </si>
  <si>
    <t>Hĺbenie rýh šírka do 60 cm v hornine 3 ručne</t>
  </si>
  <si>
    <t>13232-1101</t>
  </si>
  <si>
    <t xml:space="preserve">0103020202          </t>
  </si>
  <si>
    <t>180402111</t>
  </si>
  <si>
    <t>Založenie parkového trávnika výsevom v rovine</t>
  </si>
  <si>
    <t>m2</t>
  </si>
  <si>
    <t>18040-2111</t>
  </si>
  <si>
    <t xml:space="preserve">0108050203001       </t>
  </si>
  <si>
    <t>MAT</t>
  </si>
  <si>
    <t>005724000</t>
  </si>
  <si>
    <t>Zmes trávna parková sídlisková</t>
  </si>
  <si>
    <t>01.11.92</t>
  </si>
  <si>
    <t>312</t>
  </si>
  <si>
    <t>183104423</t>
  </si>
  <si>
    <t>Výkop jamky priemer 500 mm hl. 500 mm v zemine 3 zaburinenej</t>
  </si>
  <si>
    <t>kus</t>
  </si>
  <si>
    <t>18310-4423</t>
  </si>
  <si>
    <t xml:space="preserve">0103060102034       </t>
  </si>
  <si>
    <t>5</t>
  </si>
  <si>
    <t>184004313</t>
  </si>
  <si>
    <t>Výsadba stromov v. nad 600 do 1500 mm do jamky priem. 500 mm hl. 500 mm</t>
  </si>
  <si>
    <t>18400-4313</t>
  </si>
  <si>
    <t xml:space="preserve">0108080401233       </t>
  </si>
  <si>
    <t>026511080</t>
  </si>
  <si>
    <t>Stromček listnatý, ihličnatý</t>
  </si>
  <si>
    <t>01.12.21</t>
  </si>
  <si>
    <t>8</t>
  </si>
  <si>
    <t>184004722</t>
  </si>
  <si>
    <t>Výsadba kríkov bez balu výška do 600 mm, do jamky priem. 350 mm hl. 350 mm</t>
  </si>
  <si>
    <t>18400-4722</t>
  </si>
  <si>
    <t xml:space="preserve">0108080201152       </t>
  </si>
  <si>
    <t>026515170</t>
  </si>
  <si>
    <t>Krík (skalník, brečtan, drieň, hortenzia) a pod.  20-80 cm</t>
  </si>
  <si>
    <t>2</t>
  </si>
  <si>
    <t xml:space="preserve">  spolu: </t>
  </si>
  <si>
    <t>2 - ZÁKLADY</t>
  </si>
  <si>
    <t>002</t>
  </si>
  <si>
    <t>212511111</t>
  </si>
  <si>
    <t>Výplň trativodov lomovým kameňom netriedeným</t>
  </si>
  <si>
    <t>21251-1111</t>
  </si>
  <si>
    <t xml:space="preserve">020101              </t>
  </si>
  <si>
    <t>271</t>
  </si>
  <si>
    <t>212752126</t>
  </si>
  <si>
    <t>Trativody z flexibilného potrubia DN 125 so štrkopieskovým lôžkom a obsypom</t>
  </si>
  <si>
    <t>21275-2126</t>
  </si>
  <si>
    <t>45.25.21</t>
  </si>
  <si>
    <t xml:space="preserve">0201030905002       </t>
  </si>
  <si>
    <t>274315224</t>
  </si>
  <si>
    <t>Základové pásy z betonu prostého tr. C16/20</t>
  </si>
  <si>
    <t>45.25.32</t>
  </si>
  <si>
    <t>pod rampou</t>
  </si>
  <si>
    <t>b</t>
  </si>
  <si>
    <t>011</t>
  </si>
  <si>
    <t>274351217</t>
  </si>
  <si>
    <t>Debnenie základových pásov drevené tradičné, zhotovenie</t>
  </si>
  <si>
    <t xml:space="preserve">1101011201001       </t>
  </si>
  <si>
    <t>274351218</t>
  </si>
  <si>
    <t>Debnenie základových pásov drevené tradičné, odstránenie</t>
  </si>
  <si>
    <t xml:space="preserve">1101011201002       </t>
  </si>
  <si>
    <t>3 - ZVISLÉ A KOMPLETNÉ KONŠTRUKCIE</t>
  </si>
  <si>
    <t>311272312</t>
  </si>
  <si>
    <t>Murivo presné porobet tvárnice hr. 300mm</t>
  </si>
  <si>
    <t>31127-2312</t>
  </si>
  <si>
    <t>45.25.50</t>
  </si>
  <si>
    <t xml:space="preserve">1202020203048       </t>
  </si>
  <si>
    <t>B</t>
  </si>
  <si>
    <t>012</t>
  </si>
  <si>
    <t>349121001</t>
  </si>
  <si>
    <t>Montáž prefabrikátov drobnej architektúry do 1,5 t</t>
  </si>
  <si>
    <t>34912-1001</t>
  </si>
  <si>
    <t>45.21.72</t>
  </si>
  <si>
    <t xml:space="preserve">1520900000001       </t>
  </si>
  <si>
    <t>5530M0741</t>
  </si>
  <si>
    <t>Lavička parková</t>
  </si>
  <si>
    <t xml:space="preserve">  .  .  </t>
  </si>
  <si>
    <t>4 - VODOROVNÉ KONŠTRUKCIE</t>
  </si>
  <si>
    <t>417321515</t>
  </si>
  <si>
    <t>Stužujúce pásy a vence zo železobetónu tr. C25/30</t>
  </si>
  <si>
    <t>41732-1515</t>
  </si>
  <si>
    <t xml:space="preserve">11070202            </t>
  </si>
  <si>
    <t>417351115</t>
  </si>
  <si>
    <t>Debnenie stužujúcich pásov a vencov zhotovenie</t>
  </si>
  <si>
    <t xml:space="preserve">1107031201111       </t>
  </si>
  <si>
    <t>417351116</t>
  </si>
  <si>
    <t>Debnenie stužujúcich pásov a vencov odstránenie</t>
  </si>
  <si>
    <t xml:space="preserve">1107031201112       </t>
  </si>
  <si>
    <t>417361821</t>
  </si>
  <si>
    <t>Výstuž stužujúcich pásov, vencov BSt 500 (10505)</t>
  </si>
  <si>
    <t>t</t>
  </si>
  <si>
    <t xml:space="preserve">1107032106001       </t>
  </si>
  <si>
    <t>434311113</t>
  </si>
  <si>
    <t>Stupne na terén alebo na dosku bez poteru z betónu tr. C12/15</t>
  </si>
  <si>
    <t>43431-1113</t>
  </si>
  <si>
    <t xml:space="preserve">1109020103001       </t>
  </si>
  <si>
    <t>434351145</t>
  </si>
  <si>
    <t>Debnenie stupňov krivočiarych zhotovenie</t>
  </si>
  <si>
    <t>43435-1145</t>
  </si>
  <si>
    <t xml:space="preserve">1109021101005       </t>
  </si>
  <si>
    <t>434351146</t>
  </si>
  <si>
    <t>Debnenie stupňov krivočiarych odstránenie</t>
  </si>
  <si>
    <t>43435-1146</t>
  </si>
  <si>
    <t xml:space="preserve">1109021101006       </t>
  </si>
  <si>
    <t>5 - KOMUNIKÁCIE</t>
  </si>
  <si>
    <t>221</t>
  </si>
  <si>
    <t>596841120</t>
  </si>
  <si>
    <t>Kladenie bet. dlažby pre chodcov do lôžka cem. malty, veľ. do 0,09 m2, pl. do 50 m2</t>
  </si>
  <si>
    <t>58654-1120</t>
  </si>
  <si>
    <t>45.23.12</t>
  </si>
  <si>
    <t>592451200</t>
  </si>
  <si>
    <t>Dlažba zámková 30x20x6 alebo ekvivalent</t>
  </si>
  <si>
    <t>26.61.11</t>
  </si>
  <si>
    <t>6 - ÚPRAVY POVRCHOV, PODLAHY, VÝPLNE</t>
  </si>
  <si>
    <t>014</t>
  </si>
  <si>
    <t>612425931</t>
  </si>
  <si>
    <t>Omietka vnútorného ostenia okenného alebo dverného vápenná štuková</t>
  </si>
  <si>
    <t>61242-5931</t>
  </si>
  <si>
    <t>45.41.10</t>
  </si>
  <si>
    <t xml:space="preserve">1303040300851       </t>
  </si>
  <si>
    <t>622464232</t>
  </si>
  <si>
    <t>Omietka vonk. stien tenkovrstv. silikónová základ a škrabaná 1,5 mm</t>
  </si>
  <si>
    <t>62246-4232</t>
  </si>
  <si>
    <t xml:space="preserve">13090910            </t>
  </si>
  <si>
    <t>622464311</t>
  </si>
  <si>
    <t>Omietka vonk. stien šľachtená mozaiková so zákl. náterom ,hr.zrna 2 mm</t>
  </si>
  <si>
    <t>62246-4311</t>
  </si>
  <si>
    <t>622909010</t>
  </si>
  <si>
    <t>Očistenie vonkajšej omietky vysokotlakovou súpravou WAP</t>
  </si>
  <si>
    <t>62290-9010</t>
  </si>
  <si>
    <t xml:space="preserve">1309159             </t>
  </si>
  <si>
    <t>625252413</t>
  </si>
  <si>
    <t>Zateplovací systém POLYSTYREN bez povrchovej tenkovrstvej omietky hr. 30 mm</t>
  </si>
  <si>
    <t>62525-2413</t>
  </si>
  <si>
    <t xml:space="preserve">130908              </t>
  </si>
  <si>
    <t>ostenia</t>
  </si>
  <si>
    <t>625252420</t>
  </si>
  <si>
    <t>Zateplovací systém POLYSTYREN bez povrchovej tenkovrstvej omietky hr. 150 mm</t>
  </si>
  <si>
    <t>62525-2420</t>
  </si>
  <si>
    <t>625252518</t>
  </si>
  <si>
    <t>Zateplovací systém miner. vlna bez povrchovej tenkovrstvej omietky hr. 100 mm</t>
  </si>
  <si>
    <t>62525-2518</t>
  </si>
  <si>
    <t>strop</t>
  </si>
  <si>
    <t>625252520</t>
  </si>
  <si>
    <t>Zateplovací systém miner. vlna bez povrchovej tenkovrstvej omietky hr. 150 mm</t>
  </si>
  <si>
    <t>62525-2520</t>
  </si>
  <si>
    <t>požiarne pásy</t>
  </si>
  <si>
    <t>625254112R</t>
  </si>
  <si>
    <t>Kontaktný zateplovací systém nástrekom polyuretánovej pur peny bez povrchovej úpravy, hr. izolantu 120 mm</t>
  </si>
  <si>
    <t>62525-4112</t>
  </si>
  <si>
    <t>A</t>
  </si>
  <si>
    <t>2NP - manzard</t>
  </si>
  <si>
    <t>625258112</t>
  </si>
  <si>
    <t>Doteplenie vonk. konštr. bez povrch. úpravy XPS STYRODUR 2800 C lepený celoplošne bez prikotv. hr. izol. 120 mm</t>
  </si>
  <si>
    <t>62525-8112</t>
  </si>
  <si>
    <t>7</t>
  </si>
  <si>
    <t>631315611</t>
  </si>
  <si>
    <t>Mazanina z betónu prostého tr. C16/20 hr. 12-24 cm</t>
  </si>
  <si>
    <t>63131-5611</t>
  </si>
  <si>
    <t xml:space="preserve">1401010104006       </t>
  </si>
  <si>
    <t>631319175</t>
  </si>
  <si>
    <t>Prípl. za stiahnutie povrchu mazaniny pred vlož. výstuže hr. do 24 cm</t>
  </si>
  <si>
    <t xml:space="preserve">1401010190953       </t>
  </si>
  <si>
    <t>631351101</t>
  </si>
  <si>
    <t>Debnenie stien, rýh a otvorov v podlahách zhotovenie</t>
  </si>
  <si>
    <t xml:space="preserve">1401011101001       </t>
  </si>
  <si>
    <t>631351102</t>
  </si>
  <si>
    <t>Debnenie stien, rýh a otvorov v podlahách odstránenie</t>
  </si>
  <si>
    <t xml:space="preserve">1401011101002       </t>
  </si>
  <si>
    <t>631362021</t>
  </si>
  <si>
    <t>Výstuž betónových mazanín zo zvarovaných sietí Kari</t>
  </si>
  <si>
    <t xml:space="preserve">1401012107002       </t>
  </si>
  <si>
    <t>631571003</t>
  </si>
  <si>
    <t>Násyp zo štrkopiesku 0-32 spevňujúceho</t>
  </si>
  <si>
    <t xml:space="preserve">1403015100003       </t>
  </si>
  <si>
    <t>648991113</t>
  </si>
  <si>
    <t>Osadenie parapetných dosák z plastických hmôt š. nad 20 cm</t>
  </si>
  <si>
    <t>64899-1113</t>
  </si>
  <si>
    <t>45.42.11</t>
  </si>
  <si>
    <t xml:space="preserve">1223031900002       </t>
  </si>
  <si>
    <t>6119A0203</t>
  </si>
  <si>
    <t>Parapeta vnútorná komôrková plastová šír.305 mm</t>
  </si>
  <si>
    <t>25.23.14</t>
  </si>
  <si>
    <t>9 - OSTATNÉ KONŠTRUKCIE A PRÁCE</t>
  </si>
  <si>
    <t>003</t>
  </si>
  <si>
    <t>941941041</t>
  </si>
  <si>
    <t>Montáž lešenia ľahk. radového s podlahami š. do 1,2 m v. do 10 m</t>
  </si>
  <si>
    <t>94194-1041</t>
  </si>
  <si>
    <t>45.25.10</t>
  </si>
  <si>
    <t xml:space="preserve">0301010102001       </t>
  </si>
  <si>
    <t>941941291</t>
  </si>
  <si>
    <t>Príplatok za prvý a každý ďalší mesiac použitia lešenia k pol. -1041</t>
  </si>
  <si>
    <t>94194-1291</t>
  </si>
  <si>
    <t xml:space="preserve">0301010102091       </t>
  </si>
  <si>
    <t>941941841</t>
  </si>
  <si>
    <t>Demontáž lešenia ľahk. radového s podlahami š. do 1,2 m v. do 10 m</t>
  </si>
  <si>
    <t>94194-1841</t>
  </si>
  <si>
    <t xml:space="preserve">0301010102501       </t>
  </si>
  <si>
    <t>953945108</t>
  </si>
  <si>
    <t>Profil soklový hliníkový Sl 15 cm</t>
  </si>
  <si>
    <t>95394-5108</t>
  </si>
  <si>
    <t xml:space="preserve">12260600            </t>
  </si>
  <si>
    <t>953945111</t>
  </si>
  <si>
    <t>Lišta rohová so sieťkou</t>
  </si>
  <si>
    <t>95394-5111</t>
  </si>
  <si>
    <t>953945112</t>
  </si>
  <si>
    <t>Profil okenný, dverový dilatačný</t>
  </si>
  <si>
    <t>95394-5112</t>
  </si>
  <si>
    <t>013</t>
  </si>
  <si>
    <t>961044111</t>
  </si>
  <si>
    <t>Búranie základov z betónu prostého alebo otvorov nad 4 m2</t>
  </si>
  <si>
    <t>96104-4111</t>
  </si>
  <si>
    <t>45.11.11</t>
  </si>
  <si>
    <t xml:space="preserve">0501010400001       </t>
  </si>
  <si>
    <t>962042321</t>
  </si>
  <si>
    <t>Búranie muriva z betónu alebo otvorov nad 4 m2</t>
  </si>
  <si>
    <t>96204-2321</t>
  </si>
  <si>
    <t xml:space="preserve">0501020400003       </t>
  </si>
  <si>
    <t>973031324</t>
  </si>
  <si>
    <t>Vysek. kapies v murive z tehál do 0,10 m2 hĺ. do 15 cm</t>
  </si>
  <si>
    <t>97303-1324</t>
  </si>
  <si>
    <t xml:space="preserve">0501060300008       </t>
  </si>
  <si>
    <t>978059631</t>
  </si>
  <si>
    <t>Vybúranie obkladov vonk. z obkladačiek plochy nad 2 m2</t>
  </si>
  <si>
    <t>97805-9631</t>
  </si>
  <si>
    <t xml:space="preserve">0501081400011       </t>
  </si>
  <si>
    <t>979081111</t>
  </si>
  <si>
    <t>Odvoz sute a vybúraných hmôt na skládku do 1 km</t>
  </si>
  <si>
    <t>97908-1111</t>
  </si>
  <si>
    <t xml:space="preserve">0508020002001       </t>
  </si>
  <si>
    <t>979081121</t>
  </si>
  <si>
    <t>Odvoz sute a vybúraných hmôt na skládku každý ďalší 1 km</t>
  </si>
  <si>
    <t>97908-1121</t>
  </si>
  <si>
    <t xml:space="preserve">0508020002002       </t>
  </si>
  <si>
    <t>979082111</t>
  </si>
  <si>
    <t>Vnútrostavenisková doprava sute a vybúraných hmôt do 10 m</t>
  </si>
  <si>
    <t>97908-2111</t>
  </si>
  <si>
    <t xml:space="preserve">0508038801001       </t>
  </si>
  <si>
    <t>979082121</t>
  </si>
  <si>
    <t>Vnútrost. doprava sute a vybúraných hmôt každých ďalších 5 m</t>
  </si>
  <si>
    <t>97908-2121</t>
  </si>
  <si>
    <t xml:space="preserve">0508038801002       </t>
  </si>
  <si>
    <t>979131409</t>
  </si>
  <si>
    <t>Poplatok za ulož.a znešk.staveb.sute na vymedzených skládkach "O"-ostatný odpad</t>
  </si>
  <si>
    <t>97913-1409</t>
  </si>
  <si>
    <t xml:space="preserve">050803              </t>
  </si>
  <si>
    <t>998011001</t>
  </si>
  <si>
    <t>Presun hmôt pre budovy murované výšky do 6 m</t>
  </si>
  <si>
    <t>45.21.6*</t>
  </si>
  <si>
    <t xml:space="preserve">149914              </t>
  </si>
  <si>
    <t xml:space="preserve">PRÁCE A DODÁVKY HSV  spolu: </t>
  </si>
  <si>
    <t>PRÁCE A DODÁVKY PSV</t>
  </si>
  <si>
    <t>711 - Izolácie proti vode a vlhkosti</t>
  </si>
  <si>
    <t>711</t>
  </si>
  <si>
    <t>711112001</t>
  </si>
  <si>
    <t>Zhotov. izolácie proti vlhkosti za studena zvisl. náterom asfalt. penetr.</t>
  </si>
  <si>
    <t>I</t>
  </si>
  <si>
    <t>45.22.20</t>
  </si>
  <si>
    <t xml:space="preserve">6101010102001       </t>
  </si>
  <si>
    <t>111631500</t>
  </si>
  <si>
    <t>Lak asfaltový ALP-PENETRAL sudy</t>
  </si>
  <si>
    <t>26.82.13</t>
  </si>
  <si>
    <t>711142559</t>
  </si>
  <si>
    <t>Zhotov. izolácie proti vlhkosti pritavením NAIP zvislá</t>
  </si>
  <si>
    <t xml:space="preserve">6101010202002       </t>
  </si>
  <si>
    <t>628331580</t>
  </si>
  <si>
    <t>Pás ťažký asfaltový GLASBIT G 200 S 40</t>
  </si>
  <si>
    <t>21.12.56</t>
  </si>
  <si>
    <t>711471051</t>
  </si>
  <si>
    <t>Zhotovenie izolácie tlakovej položením fólie PVC voľne vodor.</t>
  </si>
  <si>
    <t>71147-1051</t>
  </si>
  <si>
    <t xml:space="preserve">6101010401001       </t>
  </si>
  <si>
    <t>283220290</t>
  </si>
  <si>
    <t>Fólia HYDROIZOLAČNÁ   hr. 2,0 š.1300mm</t>
  </si>
  <si>
    <t>25.21.30</t>
  </si>
  <si>
    <t>711491171</t>
  </si>
  <si>
    <t>Zhotovenie izolácie tlakovej položením podkladnej textílie vodor.</t>
  </si>
  <si>
    <t>71149-1171</t>
  </si>
  <si>
    <t xml:space="preserve">6101010501001       </t>
  </si>
  <si>
    <t>693665120</t>
  </si>
  <si>
    <t>Geotextília polypropylénová  300g/m2</t>
  </si>
  <si>
    <t>17.20.10</t>
  </si>
  <si>
    <t>3</t>
  </si>
  <si>
    <t>711491172</t>
  </si>
  <si>
    <t>Zhotovenie izolácie tlakovej položením ochrannej textílie vodor.</t>
  </si>
  <si>
    <t>71149-1172</t>
  </si>
  <si>
    <t xml:space="preserve">6101010501002       </t>
  </si>
  <si>
    <t>998711202</t>
  </si>
  <si>
    <t>Presun hmôt pre izolácie proti vode v objektoch výšky do 12 m</t>
  </si>
  <si>
    <t>99871-1202</t>
  </si>
  <si>
    <t xml:space="preserve">6199610101602       </t>
  </si>
  <si>
    <t>712 - Povlakové krytiny</t>
  </si>
  <si>
    <t>712</t>
  </si>
  <si>
    <t>712300832</t>
  </si>
  <si>
    <t>Odstránenie povl. krytiny striech do 10° 2-vrstvovej</t>
  </si>
  <si>
    <t>71230-0832</t>
  </si>
  <si>
    <t>45.22.12</t>
  </si>
  <si>
    <t xml:space="preserve">610201              </t>
  </si>
  <si>
    <t>712391382</t>
  </si>
  <si>
    <t>Zhotov. povl. krytiny striech do 10° násypom kameniva</t>
  </si>
  <si>
    <t xml:space="preserve">6102020501004       </t>
  </si>
  <si>
    <t>5833D0139</t>
  </si>
  <si>
    <t>Valún riečny praný 22-90mm (balený kôš)</t>
  </si>
  <si>
    <t>998712202</t>
  </si>
  <si>
    <t>Presun hmôt pre izolácie povlakové v objektoch výšky do 12 m</t>
  </si>
  <si>
    <t>99871-2202</t>
  </si>
  <si>
    <t xml:space="preserve">6199610201602       </t>
  </si>
  <si>
    <t>713 - Izolácie tepelné</t>
  </si>
  <si>
    <t>713</t>
  </si>
  <si>
    <t>713100813</t>
  </si>
  <si>
    <t>Odstránenie miner. vlny vrstva hr. nad 50 mm</t>
  </si>
  <si>
    <t>71310-0813</t>
  </si>
  <si>
    <t>45.32.11</t>
  </si>
  <si>
    <t xml:space="preserve">6103010             </t>
  </si>
  <si>
    <t>713141121</t>
  </si>
  <si>
    <t>Montáž tep. izolácie striech, prilepenie asfaltom bodové</t>
  </si>
  <si>
    <t>71314-1121</t>
  </si>
  <si>
    <t xml:space="preserve">6103011104001       </t>
  </si>
  <si>
    <t>2831BA203</t>
  </si>
  <si>
    <t>Doska EPS 150S - jednospádová doska</t>
  </si>
  <si>
    <t>998713202</t>
  </si>
  <si>
    <t>Presun hmôt pre izolácie tepelné v objektoch výšky do 12 m</t>
  </si>
  <si>
    <t>99871-3202</t>
  </si>
  <si>
    <t xml:space="preserve">6199610301602       </t>
  </si>
  <si>
    <t>721 - Vnútorná kanalizácia</t>
  </si>
  <si>
    <t>721</t>
  </si>
  <si>
    <t>721233213</t>
  </si>
  <si>
    <t>Strešné vtoky polypropylen PP pre pochôdz strechy zvislý odtok DN 125</t>
  </si>
  <si>
    <t>72123-3213</t>
  </si>
  <si>
    <t>998721202</t>
  </si>
  <si>
    <t>Presun hmôt pre vnút. kanalizáciu v objektoch výšky do 12 m</t>
  </si>
  <si>
    <t>99872-1202</t>
  </si>
  <si>
    <t>45.33.30</t>
  </si>
  <si>
    <t xml:space="preserve">8899880101602       </t>
  </si>
  <si>
    <t>731 - Kotolne</t>
  </si>
  <si>
    <t>731</t>
  </si>
  <si>
    <t>731249126</t>
  </si>
  <si>
    <t>Montáž kotlov ocel. na kvapalné a plynné palivo nad 35 do 52 kW</t>
  </si>
  <si>
    <t>súbor</t>
  </si>
  <si>
    <t>73124-9126</t>
  </si>
  <si>
    <t>45.33.11</t>
  </si>
  <si>
    <t xml:space="preserve">8901010             </t>
  </si>
  <si>
    <t>484187520</t>
  </si>
  <si>
    <t>Kotol kondenzačný plynový do 50kW</t>
  </si>
  <si>
    <t>28.22.12</t>
  </si>
  <si>
    <t>998731201</t>
  </si>
  <si>
    <t>Presun hmôt pre kotolne umiestnené vo výške do 6 m</t>
  </si>
  <si>
    <t>99873-1201</t>
  </si>
  <si>
    <t xml:space="preserve">8999890101601       </t>
  </si>
  <si>
    <t>764 - Konštrukcie klampiarske</t>
  </si>
  <si>
    <t>764</t>
  </si>
  <si>
    <t>764311822</t>
  </si>
  <si>
    <t>Klamp. demont. zastrešenia na hl. krytine1000, do 30° nad 25m2</t>
  </si>
  <si>
    <t>76431-1822</t>
  </si>
  <si>
    <t xml:space="preserve">05020551            </t>
  </si>
  <si>
    <t>764331850</t>
  </si>
  <si>
    <t>Klamp. demont. lem. múrov na ploch. strech. rš 500, do 30°</t>
  </si>
  <si>
    <t>76433-1850</t>
  </si>
  <si>
    <t>45.22.13</t>
  </si>
  <si>
    <t xml:space="preserve">0502055200850       </t>
  </si>
  <si>
    <t>764541310</t>
  </si>
  <si>
    <t>Klamp. Zn pl. balkónový chrlič d-50 dl -500</t>
  </si>
  <si>
    <t>76454-1310</t>
  </si>
  <si>
    <t xml:space="preserve">6404090400001       </t>
  </si>
  <si>
    <t>764711115</t>
  </si>
  <si>
    <t>Oplechovanie parapetov AL rš 330</t>
  </si>
  <si>
    <t>76471-1115</t>
  </si>
  <si>
    <t xml:space="preserve">640206              </t>
  </si>
  <si>
    <t>764731116</t>
  </si>
  <si>
    <t>Oplechovanie atikových múrov, lakoplast rš 600</t>
  </si>
  <si>
    <t>76473-1116</t>
  </si>
  <si>
    <t>764751112</t>
  </si>
  <si>
    <t>Rúry odkvapové, lakoplast d 100 mm</t>
  </si>
  <si>
    <t>764751132</t>
  </si>
  <si>
    <t>Koleno rúry odkvapovej d 100 mm</t>
  </si>
  <si>
    <t>764751142</t>
  </si>
  <si>
    <t>Výtokové koleno odkvapové d 100 mm</t>
  </si>
  <si>
    <t>998764202</t>
  </si>
  <si>
    <t>Presun hmôt pre klampiarske konštr. v objektoch  výšky do 12 m</t>
  </si>
  <si>
    <t>99876-4202</t>
  </si>
  <si>
    <t xml:space="preserve">6499640001602       </t>
  </si>
  <si>
    <t>767 - Konštrukcie doplnk. kovové stavebné</t>
  </si>
  <si>
    <t>700</t>
  </si>
  <si>
    <t>767.151</t>
  </si>
  <si>
    <t>Zábradlie rovné z profilovej ocele osadená do muriva</t>
  </si>
  <si>
    <t>45.00.00</t>
  </si>
  <si>
    <t>767</t>
  </si>
  <si>
    <t>767311714</t>
  </si>
  <si>
    <t>Montáž pivničného svetlíka (anglický dvorec) hĺbka do 400 mm</t>
  </si>
  <si>
    <t>76731-1714</t>
  </si>
  <si>
    <t>5534B0102</t>
  </si>
  <si>
    <t>Svetlík pivničný 400x800x1500 mm</t>
  </si>
  <si>
    <t>25.23.15</t>
  </si>
  <si>
    <t>767311717</t>
  </si>
  <si>
    <t>Montáž pivničného svetlíka (anglický dvorec) hĺbka do 700 mm</t>
  </si>
  <si>
    <t>76731-1717</t>
  </si>
  <si>
    <t>5534B0101</t>
  </si>
  <si>
    <t>Svetlík pivničný 700x1500x1500 mm</t>
  </si>
  <si>
    <t>767631510</t>
  </si>
  <si>
    <t>Montáž okien plastových</t>
  </si>
  <si>
    <t>76763-1510</t>
  </si>
  <si>
    <t>6114B1622</t>
  </si>
  <si>
    <t>Okno plast.1-krídlové OS -výš.120, šír.55 cm, trojsklo</t>
  </si>
  <si>
    <t>6114B1630</t>
  </si>
  <si>
    <t>Okno plast.1-krídlové OS -výš.60, šír.60 cm, trojsklo</t>
  </si>
  <si>
    <t>6114B1633</t>
  </si>
  <si>
    <t>Okno plast.1-krídlové OS -výš.90, šír.60 cm, trojsklo</t>
  </si>
  <si>
    <t>6114B1798</t>
  </si>
  <si>
    <t>Okno plast.1-krídlové OS -výš.60, šír.120 cm, trojsklo</t>
  </si>
  <si>
    <t>6114B1887</t>
  </si>
  <si>
    <t>Okno plast.1-krídlové OS -výš.120, šír.150 cm, trojsklo</t>
  </si>
  <si>
    <t>6114B1889</t>
  </si>
  <si>
    <t>Okno plast.1-krídlové OS -výš.145, šír.150 cm, trojsklo</t>
  </si>
  <si>
    <t>6114B2214</t>
  </si>
  <si>
    <t>Okno plast.2-krídlové P+OS -výš.205, šír.85cm, trojsklo</t>
  </si>
  <si>
    <t>6114B2272</t>
  </si>
  <si>
    <t>Okno plast.2-krídlové P+OS -výš.60, šír.150 cm, trojsklo</t>
  </si>
  <si>
    <t>6114B2283</t>
  </si>
  <si>
    <t>Okno plast.2-krídlové P+OS -výš.175, šír.145 cm, trojsklo</t>
  </si>
  <si>
    <t>6114B2406</t>
  </si>
  <si>
    <t>Okno plast.2-krídlové O+OS -výš.145, šír.235 cm, trojsklo</t>
  </si>
  <si>
    <t>6114B3654</t>
  </si>
  <si>
    <t>Okno plast.2-krídlové O+OS -výš.180, šír.235 cm, trojsklo</t>
  </si>
  <si>
    <t>767641510</t>
  </si>
  <si>
    <t>Montáž dverí hlinikových</t>
  </si>
  <si>
    <t>76764-1510</t>
  </si>
  <si>
    <t>5534C2002</t>
  </si>
  <si>
    <t>Dvere vchodové 1-krídlové hliníkové O -výš.200, šír.90 cm, trojsklo</t>
  </si>
  <si>
    <t>28.12.10</t>
  </si>
  <si>
    <t>5534C2055</t>
  </si>
  <si>
    <t>Dvere vchodové 2-krídlové hliníkové O+P -výš.200, šír.125 cm, trojsklo</t>
  </si>
  <si>
    <t>5534C2115</t>
  </si>
  <si>
    <t>Dvere vchodové 2-krídlové hliníkové O+P -výš.290, šír.135 cm, trojsklo</t>
  </si>
  <si>
    <t>5534C2135</t>
  </si>
  <si>
    <t>Dvere vchodové 2-krídlové hliníkové O+O -výš.290, šír.170 cm, trojsklo</t>
  </si>
  <si>
    <t>767995102</t>
  </si>
  <si>
    <t>Montáž atypických stavebných doplnk. konštrukcií do 10 kg</t>
  </si>
  <si>
    <t>76799-5102</t>
  </si>
  <si>
    <t>45.42.12</t>
  </si>
  <si>
    <t xml:space="preserve">6712080000002       </t>
  </si>
  <si>
    <t>mreže</t>
  </si>
  <si>
    <t>553042210</t>
  </si>
  <si>
    <t>Mreže</t>
  </si>
  <si>
    <t>767995103</t>
  </si>
  <si>
    <t>Montáž atypických stavebných doplnk. konštrukcií do 20 kg</t>
  </si>
  <si>
    <t>76799-5103</t>
  </si>
  <si>
    <t xml:space="preserve">6712080000003       </t>
  </si>
  <si>
    <t>pororošt, zábradlie, strešný rebrík</t>
  </si>
  <si>
    <t>553000020</t>
  </si>
  <si>
    <t>Oceľové konštrukcie - predbežná cena</t>
  </si>
  <si>
    <t>28.11.23</t>
  </si>
  <si>
    <t>998767201</t>
  </si>
  <si>
    <t>Presun hmôt pre kovové stav. doplnk. konštr. v objektoch výšky do 6 m</t>
  </si>
  <si>
    <t xml:space="preserve">6799670001603       </t>
  </si>
  <si>
    <t>771 - Podlahy z dlaždíc  keramických</t>
  </si>
  <si>
    <t>771</t>
  </si>
  <si>
    <t>771575109</t>
  </si>
  <si>
    <t>Montáž podláh z dlaždíc keram. rež. hlad. 300x300 do tmelu</t>
  </si>
  <si>
    <t>77157-5109</t>
  </si>
  <si>
    <t>45.43.12</t>
  </si>
  <si>
    <t xml:space="preserve">7101010202014       </t>
  </si>
  <si>
    <t>597637000</t>
  </si>
  <si>
    <t>26.30.10</t>
  </si>
  <si>
    <t>998771201</t>
  </si>
  <si>
    <t>Presun hmôt pre podlahy z dlaždíc v objektoch výšky do 6 m</t>
  </si>
  <si>
    <t>99877-1201</t>
  </si>
  <si>
    <t xml:space="preserve">7199710             </t>
  </si>
  <si>
    <t>783 - Nátery</t>
  </si>
  <si>
    <t>783</t>
  </si>
  <si>
    <t>783222100</t>
  </si>
  <si>
    <t>Nátery kov. stav. doplnk. konštr. syntet. dvojnásobné</t>
  </si>
  <si>
    <t>45.44.21</t>
  </si>
  <si>
    <t xml:space="preserve">8401020203001       </t>
  </si>
  <si>
    <t>784 - Maľby</t>
  </si>
  <si>
    <t>784</t>
  </si>
  <si>
    <t>784452571</t>
  </si>
  <si>
    <t>Maľba zo zmesí tekut. Esmal 1far. dvojnás. v miest. do 3,8m</t>
  </si>
  <si>
    <t>78445-2571</t>
  </si>
  <si>
    <t xml:space="preserve">84020326            </t>
  </si>
  <si>
    <t>786 - Čalunnícke úpravy</t>
  </si>
  <si>
    <t>786.611</t>
  </si>
  <si>
    <t>Žaluzie textilné alt. kovové lamelové</t>
  </si>
  <si>
    <t xml:space="preserve">786 - Čalunnícke úpravy  spolu: </t>
  </si>
  <si>
    <t xml:space="preserve">PRÁCE A DODÁVKY PSV  spolu: </t>
  </si>
  <si>
    <t>Za rozpočet celkom:</t>
  </si>
  <si>
    <t xml:space="preserve"> Stavba : Obec Slopná</t>
  </si>
  <si>
    <t>Slopná</t>
  </si>
  <si>
    <t>Miesto:</t>
  </si>
  <si>
    <t>Rozpočet:</t>
  </si>
  <si>
    <t>Krycí list rozpočtu v</t>
  </si>
  <si>
    <t xml:space="preserve"> </t>
  </si>
  <si>
    <t xml:space="preserve"> JKSO :</t>
  </si>
  <si>
    <t>JKSO:</t>
  </si>
  <si>
    <t>Spracoval:</t>
  </si>
  <si>
    <t>Krycí list splátky v</t>
  </si>
  <si>
    <t>Dňa:</t>
  </si>
  <si>
    <t>05.11.2017</t>
  </si>
  <si>
    <t>Zmluva č.:</t>
  </si>
  <si>
    <t>Krycí list výrobnej kalkulácie v</t>
  </si>
  <si>
    <t xml:space="preserve"> Odberateľ:</t>
  </si>
  <si>
    <t>Obec Slopná</t>
  </si>
  <si>
    <t>01821</t>
  </si>
  <si>
    <t>Slopná 159</t>
  </si>
  <si>
    <t>IČO:</t>
  </si>
  <si>
    <t>00692361</t>
  </si>
  <si>
    <t>DIČ: 2020693972</t>
  </si>
  <si>
    <t xml:space="preserve">IČ DPH: </t>
  </si>
  <si>
    <t xml:space="preserve"> Dodávateľ:</t>
  </si>
  <si>
    <t xml:space="preserve">DIČ: </t>
  </si>
  <si>
    <t>Krycí list OP v</t>
  </si>
  <si>
    <t xml:space="preserve"> Projektant:</t>
  </si>
  <si>
    <t xml:space="preserve"> ZRN</t>
  </si>
  <si>
    <t>Špecifikovaný materiál</t>
  </si>
  <si>
    <t>Spolu ZRN</t>
  </si>
  <si>
    <t>IN - Individuálne náklady</t>
  </si>
  <si>
    <t>C</t>
  </si>
  <si>
    <t>NUS - náklady umiestnenia stavby</t>
  </si>
  <si>
    <t xml:space="preserve"> HSV:</t>
  </si>
  <si>
    <t>IN celkom</t>
  </si>
  <si>
    <t>NUS celkom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</si>
  <si>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</si>
  <si>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</si>
  <si>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</si>
  <si>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</si>
  <si>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</si>
  <si>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</si>
  <si>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</si>
  <si>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</si>
  <si>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</si>
  <si>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</si>
  <si>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</si>
  <si>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</si>
  <si>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</si>
  <si>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</si>
  <si>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>ON celkom</t>
  </si>
  <si>
    <t xml:space="preserve">Súčet riadkov 16 až 19: </t>
  </si>
  <si>
    <t>odberateľ, obstarávateľ</t>
  </si>
  <si>
    <t>Celkové náklady</t>
  </si>
  <si>
    <t xml:space="preserve">Súčet riadkov 5, 10, 15 a 20: </t>
  </si>
  <si>
    <t>DPH 1. sadzba</t>
  </si>
  <si>
    <t>DPH 2. sadzba</t>
  </si>
  <si>
    <t xml:space="preserve">Súčet riadkov 21 až 23: </t>
  </si>
  <si>
    <t>F</t>
  </si>
  <si>
    <t>Súhrnný list stavby - prehľad podzákaziek ( objektov, častí )</t>
  </si>
  <si>
    <t>ZRN</t>
  </si>
  <si>
    <t>ORN</t>
  </si>
  <si>
    <t>ZRN+ORN</t>
  </si>
  <si>
    <t>NUS</t>
  </si>
  <si>
    <t>IN</t>
  </si>
  <si>
    <t>ON</t>
  </si>
  <si>
    <t>DPH - 1.sadzba</t>
  </si>
  <si>
    <t>DPH - 2.sadzba</t>
  </si>
  <si>
    <t>Spolu s DPH</t>
  </si>
  <si>
    <t>Názov stavby, objektu, časti</t>
  </si>
  <si>
    <t>eur</t>
  </si>
  <si>
    <t>skk</t>
  </si>
  <si>
    <t>Objekt : Obecný úrad - kultúrny dom zníženie energ náročnosti OZE</t>
  </si>
  <si>
    <t>R</t>
  </si>
  <si>
    <t>Časť : Elektroinštalácia</t>
  </si>
  <si>
    <t>Sucet:</t>
  </si>
  <si>
    <t>Dlaž. neglaz. slin. 300x300x9 I, alt. betónové platne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</si>
</sst>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Sk&quot;;[Red]\-#,##0&quot; Sk&quot;"/>
    <numFmt numFmtId="173" formatCode="\ #,##0&quot; Sk &quot;;\-#,##0&quot; Sk &quot;;&quot; - Sk &quot;;@\ "/>
    <numFmt numFmtId="174" formatCode="#,##0.000"/>
    <numFmt numFmtId="175" formatCode="#,##0.00000"/>
    <numFmt numFmtId="176" formatCode="#,##0.0"/>
    <numFmt numFmtId="177" formatCode="#,##0.0000"/>
    <numFmt numFmtId="178" formatCode="#,##0&quot;     &quot;"/>
    <numFmt numFmtId="179" formatCode="#,##0&quot; Sk&quot;"/>
    <numFmt numFmtId="180" formatCode="#,##0\ "/>
  </numFmts>
  <fonts count="48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color indexed="12"/>
      <name val="Arial Narrow"/>
      <family val="2"/>
    </font>
    <font>
      <i/>
      <sz val="8"/>
      <name val="Arial Narrow"/>
      <family val="2"/>
    </font>
    <font>
      <sz val="8"/>
      <color indexed="8"/>
      <name val="Arial Narrow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72" fontId="1" fillId="0" borderId="1">
      <alignment/>
      <protection/>
    </xf>
    <xf numFmtId="0" fontId="0" fillId="0" borderId="1" applyFill="0">
      <alignment/>
      <protection/>
    </xf>
    <xf numFmtId="173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34" borderId="2" applyNumberFormat="0" applyAlignment="0" applyProtection="0"/>
    <xf numFmtId="0" fontId="6" fillId="0" borderId="3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8" fillId="0" borderId="0">
      <alignment/>
      <protection/>
    </xf>
    <xf numFmtId="0" fontId="33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7" fillId="36" borderId="7" applyNumberFormat="0" applyAlignment="0" applyProtection="0"/>
    <xf numFmtId="0" fontId="4" fillId="33" borderId="0" applyNumberFormat="0" applyBorder="0" applyAlignment="0" applyProtection="0"/>
    <xf numFmtId="0" fontId="14" fillId="13" borderId="2" applyNumberFormat="0" applyAlignment="0" applyProtection="0"/>
    <xf numFmtId="0" fontId="34" fillId="37" borderId="8" applyNumberFormat="0" applyAlignment="0" applyProtection="0"/>
    <xf numFmtId="0" fontId="7" fillId="36" borderId="7" applyNumberFormat="0" applyAlignment="0" applyProtection="0"/>
    <xf numFmtId="0" fontId="15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8" fillId="38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>
      <alignment/>
      <protection/>
    </xf>
    <xf numFmtId="0" fontId="0" fillId="4" borderId="13" applyNumberFormat="0" applyAlignment="0" applyProtection="0"/>
    <xf numFmtId="0" fontId="18" fillId="34" borderId="14" applyNumberFormat="0" applyAlignment="0" applyProtection="0"/>
    <xf numFmtId="9" fontId="0" fillId="0" borderId="0" applyFill="0" applyBorder="0" applyAlignment="0" applyProtection="0"/>
    <xf numFmtId="0" fontId="0" fillId="39" borderId="15" applyNumberFormat="0" applyFont="0" applyAlignment="0" applyProtection="0"/>
    <xf numFmtId="0" fontId="39" fillId="0" borderId="16" applyNumberFormat="0" applyFill="0" applyAlignment="0" applyProtection="0"/>
    <xf numFmtId="0" fontId="15" fillId="0" borderId="9" applyNumberFormat="0" applyFill="0" applyAlignment="0" applyProtection="0"/>
    <xf numFmtId="0" fontId="40" fillId="0" borderId="17" applyNumberFormat="0" applyFill="0" applyAlignment="0" applyProtection="0"/>
    <xf numFmtId="0" fontId="10" fillId="6" borderId="0" applyNumberFormat="0" applyBorder="0" applyAlignment="0" applyProtection="0"/>
    <xf numFmtId="0" fontId="1" fillId="0" borderId="0" applyBorder="0">
      <alignment vertical="center"/>
      <protection/>
    </xf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18">
      <alignment vertical="center"/>
      <protection/>
    </xf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43" fillId="40" borderId="19" applyNumberFormat="0" applyAlignment="0" applyProtection="0"/>
    <xf numFmtId="0" fontId="44" fillId="41" borderId="19" applyNumberFormat="0" applyAlignment="0" applyProtection="0"/>
    <xf numFmtId="0" fontId="45" fillId="41" borderId="20" applyNumberFormat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 applyProtection="1">
      <alignment horizontal="right" vertical="top"/>
      <protection/>
    </xf>
    <xf numFmtId="49" fontId="22" fillId="0" borderId="0" xfId="0" applyNumberFormat="1" applyFont="1" applyAlignment="1" applyProtection="1">
      <alignment horizontal="center" vertical="top"/>
      <protection/>
    </xf>
    <xf numFmtId="49" fontId="22" fillId="0" borderId="0" xfId="0" applyNumberFormat="1" applyFont="1" applyAlignment="1" applyProtection="1">
      <alignment vertical="top"/>
      <protection/>
    </xf>
    <xf numFmtId="49" fontId="22" fillId="0" borderId="0" xfId="0" applyNumberFormat="1" applyFont="1" applyAlignment="1" applyProtection="1">
      <alignment horizontal="left" vertical="top" wrapText="1"/>
      <protection/>
    </xf>
    <xf numFmtId="174" fontId="22" fillId="0" borderId="0" xfId="0" applyNumberFormat="1" applyFont="1" applyAlignment="1" applyProtection="1">
      <alignment vertical="top"/>
      <protection/>
    </xf>
    <xf numFmtId="0" fontId="22" fillId="0" borderId="0" xfId="0" applyFont="1" applyAlignment="1" applyProtection="1">
      <alignment vertical="top"/>
      <protection/>
    </xf>
    <xf numFmtId="4" fontId="22" fillId="0" borderId="0" xfId="0" applyNumberFormat="1" applyFont="1" applyAlignment="1" applyProtection="1">
      <alignment vertical="top"/>
      <protection/>
    </xf>
    <xf numFmtId="175" fontId="22" fillId="0" borderId="0" xfId="0" applyNumberFormat="1" applyFont="1" applyAlignment="1" applyProtection="1">
      <alignment vertical="top"/>
      <protection/>
    </xf>
    <xf numFmtId="0" fontId="22" fillId="0" borderId="0" xfId="0" applyFont="1" applyAlignment="1" applyProtection="1">
      <alignment horizontal="center" vertical="top"/>
      <protection/>
    </xf>
    <xf numFmtId="0" fontId="23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wrapText="1"/>
      <protection/>
    </xf>
    <xf numFmtId="4" fontId="22" fillId="0" borderId="0" xfId="0" applyNumberFormat="1" applyFont="1" applyAlignment="1" applyProtection="1">
      <alignment/>
      <protection/>
    </xf>
    <xf numFmtId="175" fontId="22" fillId="0" borderId="0" xfId="0" applyNumberFormat="1" applyFont="1" applyAlignment="1" applyProtection="1">
      <alignment/>
      <protection/>
    </xf>
    <xf numFmtId="174" fontId="22" fillId="0" borderId="0" xfId="0" applyNumberFormat="1" applyFont="1" applyAlignment="1" applyProtection="1">
      <alignment/>
      <protection/>
    </xf>
    <xf numFmtId="49" fontId="22" fillId="0" borderId="0" xfId="109" applyNumberFormat="1" applyFont="1">
      <alignment/>
      <protection/>
    </xf>
    <xf numFmtId="0" fontId="22" fillId="0" borderId="0" xfId="109" applyFont="1">
      <alignment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49" fontId="22" fillId="0" borderId="0" xfId="0" applyNumberFormat="1" applyFont="1" applyAlignment="1" applyProtection="1">
      <alignment/>
      <protection/>
    </xf>
    <xf numFmtId="49" fontId="23" fillId="0" borderId="0" xfId="109" applyNumberFormat="1" applyFont="1">
      <alignment/>
      <protection/>
    </xf>
    <xf numFmtId="0" fontId="23" fillId="0" borderId="0" xfId="109" applyFont="1" applyProtection="1">
      <alignment/>
      <protection locked="0"/>
    </xf>
    <xf numFmtId="0" fontId="23" fillId="0" borderId="0" xfId="109" applyFont="1">
      <alignment/>
      <protection/>
    </xf>
    <xf numFmtId="176" fontId="22" fillId="0" borderId="0" xfId="0" applyNumberFormat="1" applyFont="1" applyAlignment="1" applyProtection="1">
      <alignment horizontal="right"/>
      <protection/>
    </xf>
    <xf numFmtId="4" fontId="22" fillId="0" borderId="0" xfId="0" applyNumberFormat="1" applyFont="1" applyAlignment="1" applyProtection="1">
      <alignment horizontal="right"/>
      <protection/>
    </xf>
    <xf numFmtId="174" fontId="22" fillId="0" borderId="0" xfId="0" applyNumberFormat="1" applyFont="1" applyAlignment="1" applyProtection="1">
      <alignment horizontal="right"/>
      <protection/>
    </xf>
    <xf numFmtId="177" fontId="22" fillId="0" borderId="0" xfId="0" applyNumberFormat="1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 locked="0"/>
    </xf>
    <xf numFmtId="49" fontId="22" fillId="0" borderId="0" xfId="0" applyNumberFormat="1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 wrapText="1"/>
      <protection/>
    </xf>
    <xf numFmtId="0" fontId="22" fillId="0" borderId="21" xfId="0" applyFont="1" applyBorder="1" applyAlignment="1" applyProtection="1">
      <alignment horizontal="center"/>
      <protection/>
    </xf>
    <xf numFmtId="0" fontId="22" fillId="0" borderId="21" xfId="0" applyFont="1" applyBorder="1" applyAlignment="1" applyProtection="1">
      <alignment horizontal="center" wrapText="1"/>
      <protection/>
    </xf>
    <xf numFmtId="0" fontId="22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/>
    </xf>
    <xf numFmtId="49" fontId="22" fillId="0" borderId="0" xfId="0" applyNumberFormat="1" applyFont="1" applyAlignment="1" applyProtection="1">
      <alignment horizontal="left"/>
      <protection/>
    </xf>
    <xf numFmtId="0" fontId="22" fillId="0" borderId="22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2" fillId="0" borderId="23" xfId="0" applyFont="1" applyBorder="1" applyAlignment="1" applyProtection="1">
      <alignment horizontal="center"/>
      <protection/>
    </xf>
    <xf numFmtId="0" fontId="22" fillId="0" borderId="24" xfId="0" applyFont="1" applyBorder="1" applyAlignment="1" applyProtection="1">
      <alignment horizontal="center"/>
      <protection/>
    </xf>
    <xf numFmtId="176" fontId="22" fillId="0" borderId="0" xfId="0" applyNumberFormat="1" applyFont="1" applyAlignment="1" applyProtection="1">
      <alignment vertical="top"/>
      <protection/>
    </xf>
    <xf numFmtId="49" fontId="23" fillId="0" borderId="0" xfId="0" applyNumberFormat="1" applyFont="1" applyAlignment="1" applyProtection="1">
      <alignment horizontal="left" vertical="top"/>
      <protection/>
    </xf>
    <xf numFmtId="49" fontId="22" fillId="0" borderId="0" xfId="0" applyNumberFormat="1" applyFont="1" applyAlignment="1" applyProtection="1">
      <alignment horizontal="left" vertical="top"/>
      <protection/>
    </xf>
    <xf numFmtId="49" fontId="22" fillId="0" borderId="0" xfId="0" applyNumberFormat="1" applyFont="1" applyAlignment="1" applyProtection="1">
      <alignment horizontal="right" vertical="top" wrapText="1"/>
      <protection/>
    </xf>
    <xf numFmtId="4" fontId="23" fillId="0" borderId="0" xfId="0" applyNumberFormat="1" applyFont="1" applyAlignment="1" applyProtection="1">
      <alignment vertical="top"/>
      <protection/>
    </xf>
    <xf numFmtId="175" fontId="23" fillId="0" borderId="0" xfId="0" applyNumberFormat="1" applyFont="1" applyAlignment="1" applyProtection="1">
      <alignment vertical="top"/>
      <protection/>
    </xf>
    <xf numFmtId="174" fontId="23" fillId="0" borderId="0" xfId="0" applyNumberFormat="1" applyFont="1" applyAlignment="1" applyProtection="1">
      <alignment vertical="top"/>
      <protection/>
    </xf>
    <xf numFmtId="49" fontId="23" fillId="0" borderId="0" xfId="0" applyNumberFormat="1" applyFont="1" applyAlignment="1" applyProtection="1">
      <alignment horizontal="right" vertical="top" wrapText="1"/>
      <protection/>
    </xf>
    <xf numFmtId="0" fontId="22" fillId="0" borderId="0" xfId="109" applyFont="1" applyAlignment="1">
      <alignment horizontal="left" vertical="center"/>
      <protection/>
    </xf>
    <xf numFmtId="0" fontId="24" fillId="0" borderId="0" xfId="109" applyFont="1" applyAlignment="1">
      <alignment horizontal="left" vertical="center"/>
      <protection/>
    </xf>
    <xf numFmtId="0" fontId="22" fillId="0" borderId="25" xfId="109" applyFont="1" applyBorder="1" applyAlignment="1">
      <alignment horizontal="left" vertical="center"/>
      <protection/>
    </xf>
    <xf numFmtId="0" fontId="22" fillId="0" borderId="26" xfId="109" applyFont="1" applyBorder="1" applyAlignment="1">
      <alignment horizontal="left" vertical="center"/>
      <protection/>
    </xf>
    <xf numFmtId="0" fontId="22" fillId="0" borderId="26" xfId="109" applyFont="1" applyBorder="1" applyAlignment="1">
      <alignment horizontal="right" vertical="center"/>
      <protection/>
    </xf>
    <xf numFmtId="0" fontId="22" fillId="0" borderId="27" xfId="109" applyFont="1" applyBorder="1" applyAlignment="1">
      <alignment horizontal="left" vertical="center"/>
      <protection/>
    </xf>
    <xf numFmtId="0" fontId="22" fillId="0" borderId="28" xfId="109" applyFont="1" applyBorder="1" applyAlignment="1">
      <alignment horizontal="left" vertical="center"/>
      <protection/>
    </xf>
    <xf numFmtId="0" fontId="22" fillId="0" borderId="29" xfId="109" applyFont="1" applyBorder="1" applyAlignment="1">
      <alignment horizontal="left" vertical="center"/>
      <protection/>
    </xf>
    <xf numFmtId="0" fontId="22" fillId="0" borderId="29" xfId="109" applyFont="1" applyBorder="1" applyAlignment="1">
      <alignment horizontal="right" vertical="center"/>
      <protection/>
    </xf>
    <xf numFmtId="0" fontId="22" fillId="0" borderId="30" xfId="109" applyFont="1" applyBorder="1" applyAlignment="1">
      <alignment horizontal="left" vertical="center"/>
      <protection/>
    </xf>
    <xf numFmtId="0" fontId="22" fillId="0" borderId="31" xfId="109" applyFont="1" applyBorder="1" applyAlignment="1">
      <alignment horizontal="left" vertical="center"/>
      <protection/>
    </xf>
    <xf numFmtId="0" fontId="22" fillId="0" borderId="32" xfId="109" applyFont="1" applyBorder="1" applyAlignment="1">
      <alignment horizontal="left" vertical="center"/>
      <protection/>
    </xf>
    <xf numFmtId="0" fontId="22" fillId="0" borderId="32" xfId="109" applyFont="1" applyBorder="1" applyAlignment="1">
      <alignment horizontal="right" vertical="center"/>
      <protection/>
    </xf>
    <xf numFmtId="0" fontId="22" fillId="0" borderId="33" xfId="109" applyFont="1" applyBorder="1" applyAlignment="1">
      <alignment horizontal="left" vertical="center"/>
      <protection/>
    </xf>
    <xf numFmtId="49" fontId="22" fillId="0" borderId="26" xfId="109" applyNumberFormat="1" applyFont="1" applyBorder="1" applyAlignment="1">
      <alignment horizontal="right" vertical="center"/>
      <protection/>
    </xf>
    <xf numFmtId="49" fontId="22" fillId="0" borderId="29" xfId="109" applyNumberFormat="1" applyFont="1" applyBorder="1" applyAlignment="1">
      <alignment horizontal="right" vertical="center"/>
      <protection/>
    </xf>
    <xf numFmtId="49" fontId="22" fillId="0" borderId="32" xfId="109" applyNumberFormat="1" applyFont="1" applyBorder="1" applyAlignment="1">
      <alignment horizontal="right" vertical="center"/>
      <protection/>
    </xf>
    <xf numFmtId="0" fontId="22" fillId="0" borderId="25" xfId="109" applyFont="1" applyBorder="1" applyAlignment="1">
      <alignment horizontal="right" vertical="center"/>
      <protection/>
    </xf>
    <xf numFmtId="0" fontId="22" fillId="0" borderId="26" xfId="109" applyFont="1" applyBorder="1" applyAlignment="1">
      <alignment vertical="center"/>
      <protection/>
    </xf>
    <xf numFmtId="178" fontId="22" fillId="0" borderId="26" xfId="109" applyNumberFormat="1" applyFont="1" applyBorder="1" applyAlignment="1">
      <alignment horizontal="left" vertical="center"/>
      <protection/>
    </xf>
    <xf numFmtId="179" fontId="22" fillId="0" borderId="26" xfId="109" applyNumberFormat="1" applyFont="1" applyBorder="1" applyAlignment="1">
      <alignment horizontal="right" vertical="center"/>
      <protection/>
    </xf>
    <xf numFmtId="3" fontId="22" fillId="0" borderId="34" xfId="109" applyNumberFormat="1" applyFont="1" applyBorder="1" applyAlignment="1">
      <alignment horizontal="right" vertical="center"/>
      <protection/>
    </xf>
    <xf numFmtId="3" fontId="22" fillId="0" borderId="27" xfId="109" applyNumberFormat="1" applyFont="1" applyBorder="1" applyAlignment="1">
      <alignment vertical="center"/>
      <protection/>
    </xf>
    <xf numFmtId="0" fontId="22" fillId="0" borderId="35" xfId="109" applyFont="1" applyBorder="1" applyAlignment="1">
      <alignment horizontal="right" vertical="center"/>
      <protection/>
    </xf>
    <xf numFmtId="0" fontId="22" fillId="0" borderId="36" xfId="109" applyFont="1" applyBorder="1" applyAlignment="1">
      <alignment vertical="center"/>
      <protection/>
    </xf>
    <xf numFmtId="178" fontId="22" fillId="0" borderId="36" xfId="109" applyNumberFormat="1" applyFont="1" applyBorder="1" applyAlignment="1">
      <alignment horizontal="left" vertical="center"/>
      <protection/>
    </xf>
    <xf numFmtId="179" fontId="22" fillId="0" borderId="36" xfId="109" applyNumberFormat="1" applyFont="1" applyBorder="1" applyAlignment="1">
      <alignment horizontal="right" vertical="center"/>
      <protection/>
    </xf>
    <xf numFmtId="3" fontId="22" fillId="0" borderId="37" xfId="109" applyNumberFormat="1" applyFont="1" applyBorder="1" applyAlignment="1">
      <alignment horizontal="right" vertical="center"/>
      <protection/>
    </xf>
    <xf numFmtId="0" fontId="22" fillId="0" borderId="36" xfId="109" applyFont="1" applyBorder="1" applyAlignment="1">
      <alignment horizontal="right" vertical="center"/>
      <protection/>
    </xf>
    <xf numFmtId="3" fontId="22" fillId="0" borderId="38" xfId="109" applyNumberFormat="1" applyFont="1" applyBorder="1" applyAlignment="1">
      <alignment vertical="center"/>
      <protection/>
    </xf>
    <xf numFmtId="0" fontId="23" fillId="0" borderId="39" xfId="109" applyFont="1" applyBorder="1" applyAlignment="1">
      <alignment horizontal="center" vertical="center"/>
      <protection/>
    </xf>
    <xf numFmtId="0" fontId="22" fillId="0" borderId="40" xfId="109" applyFont="1" applyBorder="1" applyAlignment="1">
      <alignment horizontal="left" vertical="center"/>
      <protection/>
    </xf>
    <xf numFmtId="0" fontId="22" fillId="0" borderId="40" xfId="109" applyFont="1" applyBorder="1" applyAlignment="1">
      <alignment horizontal="center" vertical="center"/>
      <protection/>
    </xf>
    <xf numFmtId="0" fontId="22" fillId="0" borderId="41" xfId="109" applyFont="1" applyBorder="1" applyAlignment="1">
      <alignment horizontal="center" vertical="center"/>
      <protection/>
    </xf>
    <xf numFmtId="0" fontId="22" fillId="0" borderId="42" xfId="109" applyFont="1" applyBorder="1" applyAlignment="1">
      <alignment horizontal="center" vertical="center"/>
      <protection/>
    </xf>
    <xf numFmtId="0" fontId="22" fillId="0" borderId="43" xfId="109" applyFont="1" applyBorder="1" applyAlignment="1">
      <alignment horizontal="left" vertical="center"/>
      <protection/>
    </xf>
    <xf numFmtId="4" fontId="22" fillId="0" borderId="43" xfId="109" applyNumberFormat="1" applyFont="1" applyBorder="1" applyAlignment="1">
      <alignment horizontal="right" vertical="center"/>
      <protection/>
    </xf>
    <xf numFmtId="4" fontId="22" fillId="0" borderId="44" xfId="109" applyNumberFormat="1" applyFont="1" applyBorder="1" applyAlignment="1">
      <alignment horizontal="right" vertical="center"/>
      <protection/>
    </xf>
    <xf numFmtId="0" fontId="22" fillId="0" borderId="45" xfId="109" applyFont="1" applyBorder="1" applyAlignment="1">
      <alignment horizontal="left" vertical="center"/>
      <protection/>
    </xf>
    <xf numFmtId="10" fontId="22" fillId="0" borderId="46" xfId="109" applyNumberFormat="1" applyFont="1" applyBorder="1" applyAlignment="1">
      <alignment horizontal="right" vertical="center"/>
      <protection/>
    </xf>
    <xf numFmtId="0" fontId="22" fillId="0" borderId="47" xfId="109" applyFont="1" applyBorder="1" applyAlignment="1">
      <alignment horizontal="center" vertical="center"/>
      <protection/>
    </xf>
    <xf numFmtId="0" fontId="22" fillId="0" borderId="18" xfId="109" applyFont="1" applyBorder="1" applyAlignment="1">
      <alignment horizontal="left" vertical="center"/>
      <protection/>
    </xf>
    <xf numFmtId="4" fontId="22" fillId="0" borderId="18" xfId="109" applyNumberFormat="1" applyFont="1" applyBorder="1" applyAlignment="1">
      <alignment horizontal="right" vertical="center"/>
      <protection/>
    </xf>
    <xf numFmtId="4" fontId="22" fillId="0" borderId="48" xfId="109" applyNumberFormat="1" applyFont="1" applyBorder="1" applyAlignment="1">
      <alignment horizontal="right" vertical="center"/>
      <protection/>
    </xf>
    <xf numFmtId="0" fontId="22" fillId="0" borderId="49" xfId="109" applyFont="1" applyBorder="1" applyAlignment="1">
      <alignment horizontal="left" vertical="center"/>
      <protection/>
    </xf>
    <xf numFmtId="10" fontId="22" fillId="0" borderId="50" xfId="109" applyNumberFormat="1" applyFont="1" applyBorder="1" applyAlignment="1">
      <alignment horizontal="right" vertical="center"/>
      <protection/>
    </xf>
    <xf numFmtId="4" fontId="22" fillId="0" borderId="51" xfId="109" applyNumberFormat="1" applyFont="1" applyBorder="1" applyAlignment="1">
      <alignment horizontal="right" vertical="center"/>
      <protection/>
    </xf>
    <xf numFmtId="0" fontId="22" fillId="0" borderId="52" xfId="109" applyFont="1" applyBorder="1" applyAlignment="1">
      <alignment horizontal="center" vertical="center"/>
      <protection/>
    </xf>
    <xf numFmtId="0" fontId="22" fillId="0" borderId="53" xfId="109" applyFont="1" applyBorder="1" applyAlignment="1">
      <alignment horizontal="left" vertical="center"/>
      <protection/>
    </xf>
    <xf numFmtId="4" fontId="22" fillId="0" borderId="53" xfId="109" applyNumberFormat="1" applyFont="1" applyBorder="1" applyAlignment="1">
      <alignment horizontal="right" vertical="center"/>
      <protection/>
    </xf>
    <xf numFmtId="4" fontId="22" fillId="0" borderId="54" xfId="109" applyNumberFormat="1" applyFont="1" applyBorder="1" applyAlignment="1">
      <alignment horizontal="right" vertical="center"/>
      <protection/>
    </xf>
    <xf numFmtId="4" fontId="22" fillId="0" borderId="55" xfId="109" applyNumberFormat="1" applyFont="1" applyBorder="1" applyAlignment="1">
      <alignment horizontal="right" vertical="center"/>
      <protection/>
    </xf>
    <xf numFmtId="0" fontId="22" fillId="0" borderId="53" xfId="109" applyFont="1" applyBorder="1" applyAlignment="1">
      <alignment horizontal="right" vertical="center"/>
      <protection/>
    </xf>
    <xf numFmtId="0" fontId="22" fillId="0" borderId="54" xfId="109" applyFont="1" applyBorder="1" applyAlignment="1">
      <alignment horizontal="left" vertical="center"/>
      <protection/>
    </xf>
    <xf numFmtId="0" fontId="22" fillId="0" borderId="56" xfId="109" applyFont="1" applyBorder="1" applyAlignment="1">
      <alignment horizontal="right" vertical="center"/>
      <protection/>
    </xf>
    <xf numFmtId="0" fontId="22" fillId="0" borderId="57" xfId="109" applyFont="1" applyBorder="1" applyAlignment="1">
      <alignment horizontal="center" vertical="center"/>
      <protection/>
    </xf>
    <xf numFmtId="0" fontId="22" fillId="0" borderId="58" xfId="109" applyFont="1" applyBorder="1" applyAlignment="1">
      <alignment horizontal="left" vertical="center"/>
      <protection/>
    </xf>
    <xf numFmtId="0" fontId="22" fillId="0" borderId="59" xfId="109" applyFont="1" applyBorder="1" applyAlignment="1">
      <alignment horizontal="left" vertical="center"/>
      <protection/>
    </xf>
    <xf numFmtId="0" fontId="22" fillId="0" borderId="60" xfId="109" applyFont="1" applyBorder="1" applyAlignment="1">
      <alignment horizontal="left" vertical="center"/>
      <protection/>
    </xf>
    <xf numFmtId="0" fontId="22" fillId="0" borderId="0" xfId="109" applyFont="1" applyBorder="1" applyAlignment="1">
      <alignment horizontal="left" vertical="center"/>
      <protection/>
    </xf>
    <xf numFmtId="0" fontId="22" fillId="0" borderId="61" xfId="109" applyFont="1" applyBorder="1" applyAlignment="1">
      <alignment horizontal="left" vertical="center"/>
      <protection/>
    </xf>
    <xf numFmtId="0" fontId="22" fillId="0" borderId="50" xfId="109" applyFont="1" applyBorder="1" applyAlignment="1">
      <alignment horizontal="left" vertical="center"/>
      <protection/>
    </xf>
    <xf numFmtId="0" fontId="22" fillId="0" borderId="58" xfId="109" applyFont="1" applyBorder="1" applyAlignment="1">
      <alignment horizontal="right" vertical="center"/>
      <protection/>
    </xf>
    <xf numFmtId="0" fontId="22" fillId="0" borderId="61" xfId="109" applyFont="1" applyBorder="1" applyAlignment="1">
      <alignment horizontal="right" vertical="center"/>
      <protection/>
    </xf>
    <xf numFmtId="0" fontId="22" fillId="0" borderId="62" xfId="109" applyFont="1" applyBorder="1" applyAlignment="1">
      <alignment horizontal="left" vertical="center"/>
      <protection/>
    </xf>
    <xf numFmtId="0" fontId="22" fillId="0" borderId="35" xfId="109" applyFont="1" applyBorder="1" applyAlignment="1">
      <alignment horizontal="left" vertical="center"/>
      <protection/>
    </xf>
    <xf numFmtId="0" fontId="22" fillId="0" borderId="36" xfId="109" applyFont="1" applyBorder="1" applyAlignment="1">
      <alignment horizontal="left" vertical="center"/>
      <protection/>
    </xf>
    <xf numFmtId="0" fontId="22" fillId="0" borderId="38" xfId="109" applyFont="1" applyBorder="1" applyAlignment="1">
      <alignment horizontal="left" vertical="center"/>
      <protection/>
    </xf>
    <xf numFmtId="0" fontId="22" fillId="0" borderId="46" xfId="109" applyFont="1" applyBorder="1" applyAlignment="1">
      <alignment horizontal="right" vertical="center"/>
      <protection/>
    </xf>
    <xf numFmtId="4" fontId="22" fillId="0" borderId="50" xfId="109" applyNumberFormat="1" applyFont="1" applyBorder="1" applyAlignment="1">
      <alignment horizontal="right" vertical="center"/>
      <protection/>
    </xf>
    <xf numFmtId="0" fontId="23" fillId="0" borderId="63" xfId="109" applyFont="1" applyBorder="1" applyAlignment="1">
      <alignment horizontal="center" vertical="center"/>
      <protection/>
    </xf>
    <xf numFmtId="0" fontId="22" fillId="0" borderId="64" xfId="109" applyFont="1" applyBorder="1" applyAlignment="1">
      <alignment horizontal="left" vertical="center"/>
      <protection/>
    </xf>
    <xf numFmtId="0" fontId="22" fillId="0" borderId="65" xfId="109" applyFont="1" applyBorder="1" applyAlignment="1">
      <alignment horizontal="left" vertical="center"/>
      <protection/>
    </xf>
    <xf numFmtId="180" fontId="22" fillId="0" borderId="66" xfId="109" applyNumberFormat="1" applyFont="1" applyBorder="1" applyAlignment="1">
      <alignment horizontal="right" vertical="center"/>
      <protection/>
    </xf>
    <xf numFmtId="4" fontId="22" fillId="0" borderId="0" xfId="0" applyNumberFormat="1" applyFont="1" applyAlignment="1">
      <alignment/>
    </xf>
    <xf numFmtId="49" fontId="22" fillId="0" borderId="67" xfId="0" applyNumberFormat="1" applyFont="1" applyBorder="1" applyAlignment="1">
      <alignment horizontal="center" vertical="center"/>
    </xf>
    <xf numFmtId="49" fontId="22" fillId="0" borderId="68" xfId="0" applyNumberFormat="1" applyFont="1" applyBorder="1" applyAlignment="1">
      <alignment horizontal="center" vertical="top" wrapText="1"/>
    </xf>
    <xf numFmtId="49" fontId="22" fillId="0" borderId="69" xfId="0" applyNumberFormat="1" applyFont="1" applyFill="1" applyBorder="1" applyAlignment="1">
      <alignment horizontal="center" vertical="top" wrapText="1"/>
    </xf>
    <xf numFmtId="49" fontId="22" fillId="0" borderId="0" xfId="0" applyNumberFormat="1" applyFont="1" applyAlignment="1">
      <alignment horizontal="center" vertical="top" wrapText="1"/>
    </xf>
    <xf numFmtId="4" fontId="26" fillId="0" borderId="0" xfId="0" applyNumberFormat="1" applyFont="1" applyAlignment="1" applyProtection="1">
      <alignment horizontal="right"/>
      <protection locked="0"/>
    </xf>
    <xf numFmtId="177" fontId="26" fillId="0" borderId="0" xfId="0" applyNumberFormat="1" applyFont="1" applyAlignment="1" applyProtection="1">
      <alignment horizontal="left"/>
      <protection locked="0"/>
    </xf>
    <xf numFmtId="177" fontId="22" fillId="0" borderId="0" xfId="0" applyNumberFormat="1" applyFont="1" applyAlignment="1" applyProtection="1">
      <alignment horizontal="left"/>
      <protection/>
    </xf>
    <xf numFmtId="49" fontId="27" fillId="0" borderId="70" xfId="0" applyNumberFormat="1" applyFont="1" applyBorder="1" applyAlignment="1">
      <alignment horizontal="center"/>
    </xf>
    <xf numFmtId="49" fontId="22" fillId="0" borderId="71" xfId="0" applyNumberFormat="1" applyFont="1" applyBorder="1" applyAlignment="1">
      <alignment horizontal="center"/>
    </xf>
    <xf numFmtId="49" fontId="22" fillId="0" borderId="72" xfId="0" applyNumberFormat="1" applyFont="1" applyFill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0" fontId="19" fillId="0" borderId="7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2" fillId="0" borderId="74" xfId="0" applyFont="1" applyBorder="1" applyAlignment="1" applyProtection="1">
      <alignment horizontal="center"/>
      <protection/>
    </xf>
    <xf numFmtId="0" fontId="22" fillId="0" borderId="41" xfId="109" applyFont="1" applyBorder="1" applyAlignment="1">
      <alignment horizontal="center" vertical="center"/>
      <protection/>
    </xf>
    <xf numFmtId="0" fontId="22" fillId="0" borderId="75" xfId="109" applyFont="1" applyBorder="1" applyAlignment="1">
      <alignment horizontal="center" vertical="center"/>
      <protection/>
    </xf>
    <xf numFmtId="0" fontId="22" fillId="0" borderId="76" xfId="109" applyFont="1" applyBorder="1" applyAlignment="1">
      <alignment horizontal="center" vertical="center"/>
      <protection/>
    </xf>
  </cellXfs>
  <cellStyles count="130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elkem" xfId="82"/>
    <cellStyle name="Comma" xfId="83"/>
    <cellStyle name="Comma [0]" xfId="84"/>
    <cellStyle name="data" xfId="85"/>
    <cellStyle name="Dobrá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Check Cell" xfId="93"/>
    <cellStyle name="Chybně" xfId="94"/>
    <cellStyle name="Input" xfId="95"/>
    <cellStyle name="Kontrolná bunka" xfId="96"/>
    <cellStyle name="Kontrolní buňka" xfId="97"/>
    <cellStyle name="Linked Cell" xfId="98"/>
    <cellStyle name="Currency" xfId="99"/>
    <cellStyle name="Currency [0]" xfId="100"/>
    <cellStyle name="Nadpis 1" xfId="101"/>
    <cellStyle name="Nadpis 2" xfId="102"/>
    <cellStyle name="Nadpis 3" xfId="103"/>
    <cellStyle name="Nadpis 4" xfId="104"/>
    <cellStyle name="Název" xfId="105"/>
    <cellStyle name="Neutral" xfId="106"/>
    <cellStyle name="Neutrálna" xfId="107"/>
    <cellStyle name="Neutrální" xfId="108"/>
    <cellStyle name="normálne_KLs" xfId="109"/>
    <cellStyle name="Note" xfId="110"/>
    <cellStyle name="Output" xfId="111"/>
    <cellStyle name="Percent" xfId="112"/>
    <cellStyle name="Poznámka" xfId="113"/>
    <cellStyle name="Prepojená bunka" xfId="114"/>
    <cellStyle name="Propojená buňka" xfId="115"/>
    <cellStyle name="Spolu" xfId="116"/>
    <cellStyle name="Správně" xfId="117"/>
    <cellStyle name="TEXT" xfId="118"/>
    <cellStyle name="Text upozornění" xfId="119"/>
    <cellStyle name="Text upozornenia" xfId="120"/>
    <cellStyle name="TEXT1" xfId="121"/>
    <cellStyle name="Title" xfId="122"/>
    <cellStyle name="Titul" xfId="123"/>
    <cellStyle name="Total" xfId="124"/>
    <cellStyle name="Vstup" xfId="125"/>
    <cellStyle name="Výpočet" xfId="126"/>
    <cellStyle name="Výstup" xfId="127"/>
    <cellStyle name="Vysvětlující text" xfId="128"/>
    <cellStyle name="Vysvetľujúci text" xfId="129"/>
    <cellStyle name="Warning Text" xfId="130"/>
    <cellStyle name="Zlá" xfId="131"/>
    <cellStyle name="Zvýraznění 1" xfId="132"/>
    <cellStyle name="Zvýraznění 2" xfId="133"/>
    <cellStyle name="Zvýraznění 3" xfId="134"/>
    <cellStyle name="Zvýraznění 4" xfId="135"/>
    <cellStyle name="Zvýraznění 5" xfId="136"/>
    <cellStyle name="Zvýraznění 6" xfId="137"/>
    <cellStyle name="Zvýraznenie1" xfId="138"/>
    <cellStyle name="Zvýraznenie2" xfId="139"/>
    <cellStyle name="Zvýraznenie3" xfId="140"/>
    <cellStyle name="Zvýraznenie4" xfId="141"/>
    <cellStyle name="Zvýraznenie5" xfId="142"/>
    <cellStyle name="Zvýraznenie6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showGridLines="0" tabSelected="1" zoomScalePageLayoutView="0" workbookViewId="0" topLeftCell="A52">
      <selection activeCell="F63" sqref="F63"/>
    </sheetView>
  </sheetViews>
  <sheetFormatPr defaultColWidth="9.140625" defaultRowHeight="12.75"/>
  <cols>
    <col min="1" max="1" width="9.140625" style="1" customWidth="1"/>
    <col min="2" max="2" width="81.140625" style="1" customWidth="1"/>
    <col min="3" max="3" width="9.140625" style="1" customWidth="1"/>
    <col min="4" max="4" width="15.00390625" style="1" customWidth="1"/>
    <col min="5" max="5" width="13.00390625" style="2" customWidth="1"/>
    <col min="6" max="6" width="17.7109375" style="2" customWidth="1"/>
    <col min="17" max="19" width="0" style="0" hidden="1" customWidth="1"/>
  </cols>
  <sheetData>
    <row r="1" spans="1:6" ht="15">
      <c r="A1" s="3" t="s">
        <v>0</v>
      </c>
      <c r="B1" s="3" t="s">
        <v>1</v>
      </c>
      <c r="C1" s="3"/>
      <c r="D1" s="3"/>
      <c r="E1" s="4" t="s">
        <v>2</v>
      </c>
      <c r="F1" s="4" t="s">
        <v>3</v>
      </c>
    </row>
    <row r="2" spans="1:6" ht="15">
      <c r="A2" s="3" t="s">
        <v>4</v>
      </c>
      <c r="B2" s="3" t="s">
        <v>5</v>
      </c>
      <c r="C2" s="3"/>
      <c r="D2" s="3"/>
      <c r="E2" s="4"/>
      <c r="F2" s="4"/>
    </row>
    <row r="3" spans="1:6" ht="12.75">
      <c r="A3"/>
      <c r="B3"/>
      <c r="C3"/>
      <c r="D3"/>
      <c r="E3"/>
      <c r="F3"/>
    </row>
    <row r="4" spans="1:6" ht="21">
      <c r="A4" s="151" t="s">
        <v>6</v>
      </c>
      <c r="B4" s="151"/>
      <c r="C4" s="151"/>
      <c r="D4" s="151"/>
      <c r="E4" s="151"/>
      <c r="F4" s="151"/>
    </row>
    <row r="5" spans="1:6" ht="12.75">
      <c r="A5" s="1" t="s">
        <v>7</v>
      </c>
      <c r="B5" s="1" t="s">
        <v>8</v>
      </c>
      <c r="C5" s="1" t="s">
        <v>9</v>
      </c>
      <c r="D5" s="1" t="s">
        <v>10</v>
      </c>
      <c r="E5" s="2" t="s">
        <v>11</v>
      </c>
      <c r="F5" s="2" t="s">
        <v>12</v>
      </c>
    </row>
    <row r="6" spans="1:4" ht="12.75">
      <c r="A6" s="5">
        <v>1</v>
      </c>
      <c r="B6" s="1" t="s">
        <v>13</v>
      </c>
      <c r="C6" s="1" t="s">
        <v>14</v>
      </c>
      <c r="D6" s="1">
        <v>300</v>
      </c>
    </row>
    <row r="7" spans="1:4" ht="12.75">
      <c r="A7" s="5">
        <v>2</v>
      </c>
      <c r="B7" s="1" t="s">
        <v>15</v>
      </c>
      <c r="C7" s="1" t="s">
        <v>16</v>
      </c>
      <c r="D7" s="1">
        <v>300</v>
      </c>
    </row>
    <row r="8" spans="1:4" ht="12.75">
      <c r="A8" s="5">
        <v>3</v>
      </c>
      <c r="B8" s="1" t="s">
        <v>17</v>
      </c>
      <c r="C8" s="1" t="s">
        <v>16</v>
      </c>
      <c r="D8" s="1">
        <v>200</v>
      </c>
    </row>
    <row r="9" spans="1:4" ht="12.75">
      <c r="A9" s="5">
        <v>4</v>
      </c>
      <c r="B9" s="1" t="s">
        <v>18</v>
      </c>
      <c r="C9" s="1" t="s">
        <v>14</v>
      </c>
      <c r="D9" s="1">
        <v>1</v>
      </c>
    </row>
    <row r="10" spans="1:6" ht="15">
      <c r="A10" s="5"/>
      <c r="B10" s="3" t="s">
        <v>19</v>
      </c>
      <c r="C10"/>
      <c r="D10"/>
      <c r="E10"/>
      <c r="F10" s="4">
        <f>SUM(F6:F9)</f>
        <v>0</v>
      </c>
    </row>
    <row r="11" spans="1:6" ht="15">
      <c r="A11" s="152" t="s">
        <v>20</v>
      </c>
      <c r="B11" s="152"/>
      <c r="C11" s="152"/>
      <c r="D11" s="152"/>
      <c r="E11" s="152"/>
      <c r="F11" s="152"/>
    </row>
    <row r="12" spans="1:6" ht="12.75">
      <c r="A12" s="1" t="s">
        <v>7</v>
      </c>
      <c r="B12" s="1" t="s">
        <v>8</v>
      </c>
      <c r="C12" s="1" t="s">
        <v>9</v>
      </c>
      <c r="D12" s="1" t="s">
        <v>10</v>
      </c>
      <c r="E12" s="2" t="s">
        <v>11</v>
      </c>
      <c r="F12" s="2" t="s">
        <v>12</v>
      </c>
    </row>
    <row r="13" spans="1:4" ht="12.75">
      <c r="A13" s="1">
        <v>5</v>
      </c>
      <c r="B13" s="1" t="s">
        <v>21</v>
      </c>
      <c r="C13" s="1" t="s">
        <v>14</v>
      </c>
      <c r="D13" s="1">
        <v>2</v>
      </c>
    </row>
    <row r="14" spans="1:4" ht="12.75">
      <c r="A14" s="1">
        <v>6</v>
      </c>
      <c r="B14" s="1" t="s">
        <v>22</v>
      </c>
      <c r="C14" s="1" t="s">
        <v>14</v>
      </c>
      <c r="D14" s="1">
        <v>2</v>
      </c>
    </row>
    <row r="15" spans="2:6" ht="15">
      <c r="B15" s="3" t="s">
        <v>19</v>
      </c>
      <c r="E15"/>
      <c r="F15" s="4">
        <f>SUM(F13:F14)</f>
        <v>0</v>
      </c>
    </row>
    <row r="16" spans="5:6" ht="12.75">
      <c r="E16"/>
      <c r="F16"/>
    </row>
    <row r="17" spans="1:6" ht="15">
      <c r="A17" s="153" t="s">
        <v>23</v>
      </c>
      <c r="B17" s="153"/>
      <c r="C17" s="153"/>
      <c r="D17" s="153"/>
      <c r="E17" s="153"/>
      <c r="F17" s="153"/>
    </row>
    <row r="18" spans="1:6" ht="12.75">
      <c r="A18" s="1" t="s">
        <v>7</v>
      </c>
      <c r="B18" s="1" t="s">
        <v>8</v>
      </c>
      <c r="C18" s="1" t="s">
        <v>9</v>
      </c>
      <c r="D18" s="1" t="s">
        <v>10</v>
      </c>
      <c r="E18" s="2" t="s">
        <v>11</v>
      </c>
      <c r="F18" s="2" t="s">
        <v>12</v>
      </c>
    </row>
    <row r="19" spans="1:4" ht="12.75">
      <c r="A19" s="1">
        <v>7</v>
      </c>
      <c r="B19" s="1" t="s">
        <v>24</v>
      </c>
      <c r="C19" s="1" t="s">
        <v>16</v>
      </c>
      <c r="D19" s="1">
        <v>10</v>
      </c>
    </row>
    <row r="20" spans="1:4" ht="12.75">
      <c r="A20" s="1">
        <v>8</v>
      </c>
      <c r="B20" s="1" t="s">
        <v>25</v>
      </c>
      <c r="C20" s="1" t="s">
        <v>14</v>
      </c>
      <c r="D20" s="1">
        <v>2</v>
      </c>
    </row>
    <row r="21" spans="1:4" ht="12.75">
      <c r="A21" s="1">
        <v>9</v>
      </c>
      <c r="B21" s="1" t="s">
        <v>26</v>
      </c>
      <c r="C21" s="1" t="s">
        <v>14</v>
      </c>
      <c r="D21" s="1">
        <v>2</v>
      </c>
    </row>
    <row r="22" spans="1:4" ht="12.75">
      <c r="A22" s="1">
        <v>10</v>
      </c>
      <c r="B22" s="1" t="s">
        <v>27</v>
      </c>
      <c r="C22" s="1" t="s">
        <v>14</v>
      </c>
      <c r="D22" s="1">
        <v>40</v>
      </c>
    </row>
    <row r="23" spans="1:4" ht="12.75">
      <c r="A23" s="1">
        <v>11</v>
      </c>
      <c r="B23" s="1" t="s">
        <v>28</v>
      </c>
      <c r="C23" s="1" t="s">
        <v>29</v>
      </c>
      <c r="D23" s="1">
        <v>2</v>
      </c>
    </row>
    <row r="24" spans="1:4" ht="12.75">
      <c r="A24" s="1">
        <v>12</v>
      </c>
      <c r="B24" s="1" t="s">
        <v>30</v>
      </c>
      <c r="C24" s="1" t="s">
        <v>16</v>
      </c>
      <c r="D24" s="1">
        <v>40</v>
      </c>
    </row>
    <row r="25" spans="1:4" ht="12.75">
      <c r="A25" s="1">
        <v>13</v>
      </c>
      <c r="B25" s="1" t="s">
        <v>31</v>
      </c>
      <c r="C25" s="1" t="s">
        <v>14</v>
      </c>
      <c r="D25" s="1">
        <v>10</v>
      </c>
    </row>
    <row r="26" spans="1:4" ht="12.75">
      <c r="A26" s="1">
        <v>14</v>
      </c>
      <c r="B26" s="1" t="s">
        <v>32</v>
      </c>
      <c r="C26" s="1" t="s">
        <v>16</v>
      </c>
      <c r="D26" s="1">
        <v>30</v>
      </c>
    </row>
    <row r="27" spans="1:4" ht="12.75">
      <c r="A27" s="1">
        <v>15</v>
      </c>
      <c r="B27" s="1" t="s">
        <v>33</v>
      </c>
      <c r="C27" s="1" t="s">
        <v>14</v>
      </c>
      <c r="D27" s="1">
        <v>4</v>
      </c>
    </row>
    <row r="28" spans="1:4" ht="12.75">
      <c r="A28" s="1">
        <v>16</v>
      </c>
      <c r="B28" s="1" t="s">
        <v>34</v>
      </c>
      <c r="C28" s="1" t="s">
        <v>14</v>
      </c>
      <c r="D28" s="1">
        <v>2</v>
      </c>
    </row>
    <row r="29" spans="1:4" ht="12.75">
      <c r="A29" s="1">
        <v>17</v>
      </c>
      <c r="B29" s="1" t="s">
        <v>35</v>
      </c>
      <c r="C29" s="1" t="s">
        <v>14</v>
      </c>
      <c r="D29" s="1">
        <v>1</v>
      </c>
    </row>
    <row r="30" spans="1:4" ht="12.75">
      <c r="A30" s="1">
        <v>18</v>
      </c>
      <c r="B30" s="1" t="s">
        <v>36</v>
      </c>
      <c r="C30" s="1" t="s">
        <v>14</v>
      </c>
      <c r="D30" s="1">
        <v>1</v>
      </c>
    </row>
    <row r="31" spans="2:6" ht="15">
      <c r="B31" s="3" t="s">
        <v>19</v>
      </c>
      <c r="E31"/>
      <c r="F31" s="4">
        <f>SUM(F19:F30)</f>
        <v>0</v>
      </c>
    </row>
    <row r="32" spans="2:6" ht="15">
      <c r="B32" s="3"/>
      <c r="E32"/>
      <c r="F32" s="4"/>
    </row>
    <row r="33" spans="1:6" ht="15">
      <c r="A33" s="153" t="s">
        <v>37</v>
      </c>
      <c r="B33" s="153"/>
      <c r="C33" s="153"/>
      <c r="D33" s="153"/>
      <c r="E33" s="153"/>
      <c r="F33" s="153"/>
    </row>
    <row r="34" spans="1:6" ht="12.75">
      <c r="A34" s="1" t="s">
        <v>7</v>
      </c>
      <c r="B34" s="1" t="s">
        <v>8</v>
      </c>
      <c r="C34" s="1" t="s">
        <v>9</v>
      </c>
      <c r="D34" s="1" t="s">
        <v>10</v>
      </c>
      <c r="E34" s="2" t="s">
        <v>11</v>
      </c>
      <c r="F34" s="2" t="s">
        <v>12</v>
      </c>
    </row>
    <row r="35" spans="1:4" ht="12.75">
      <c r="A35" s="1">
        <v>19</v>
      </c>
      <c r="B35" s="1" t="s">
        <v>38</v>
      </c>
      <c r="C35" s="1" t="s">
        <v>14</v>
      </c>
      <c r="D35" s="1">
        <v>22</v>
      </c>
    </row>
    <row r="36" spans="1:4" ht="12.75">
      <c r="A36" s="1">
        <v>20</v>
      </c>
      <c r="B36" s="1" t="s">
        <v>39</v>
      </c>
      <c r="C36" s="1" t="s">
        <v>14</v>
      </c>
      <c r="D36" s="1">
        <v>34</v>
      </c>
    </row>
    <row r="37" spans="1:4" ht="12.75">
      <c r="A37" s="1">
        <v>21</v>
      </c>
      <c r="B37" s="1" t="s">
        <v>40</v>
      </c>
      <c r="C37" s="1" t="s">
        <v>14</v>
      </c>
      <c r="D37" s="1">
        <v>4</v>
      </c>
    </row>
    <row r="38" spans="1:4" ht="12.75">
      <c r="A38" s="1">
        <v>22</v>
      </c>
      <c r="B38" s="1" t="s">
        <v>41</v>
      </c>
      <c r="C38" s="1" t="s">
        <v>14</v>
      </c>
      <c r="D38" s="1">
        <v>6</v>
      </c>
    </row>
    <row r="39" spans="1:4" ht="16.5" customHeight="1">
      <c r="A39" s="1">
        <v>23</v>
      </c>
      <c r="B39" s="1" t="s">
        <v>42</v>
      </c>
      <c r="C39" s="1" t="s">
        <v>14</v>
      </c>
      <c r="D39" s="1">
        <v>20</v>
      </c>
    </row>
    <row r="40" spans="1:4" ht="12.75">
      <c r="A40" s="1">
        <v>24</v>
      </c>
      <c r="B40" s="1" t="s">
        <v>43</v>
      </c>
      <c r="C40" s="1" t="s">
        <v>14</v>
      </c>
      <c r="D40" s="1">
        <v>3</v>
      </c>
    </row>
    <row r="41" spans="2:6" ht="15">
      <c r="B41" s="3" t="s">
        <v>19</v>
      </c>
      <c r="E41"/>
      <c r="F41" s="4">
        <f>SUM(F35:F40)</f>
        <v>0</v>
      </c>
    </row>
    <row r="42" spans="5:6" ht="12.75">
      <c r="E42"/>
      <c r="F42"/>
    </row>
    <row r="43" s="154" customFormat="1" ht="15">
      <c r="A43" s="154" t="s">
        <v>44</v>
      </c>
    </row>
    <row r="44" spans="1:6" ht="15.75" customHeight="1">
      <c r="A44" s="6" t="s">
        <v>7</v>
      </c>
      <c r="B44" s="6" t="s">
        <v>8</v>
      </c>
      <c r="C44" s="6" t="s">
        <v>9</v>
      </c>
      <c r="D44" s="6" t="s">
        <v>10</v>
      </c>
      <c r="E44" s="7" t="s">
        <v>11</v>
      </c>
      <c r="F44" s="7" t="s">
        <v>12</v>
      </c>
    </row>
    <row r="45" spans="1:6" ht="15">
      <c r="A45" s="6">
        <v>25</v>
      </c>
      <c r="B45" s="6" t="s">
        <v>45</v>
      </c>
      <c r="C45" s="6" t="s">
        <v>14</v>
      </c>
      <c r="D45" s="6">
        <v>12</v>
      </c>
      <c r="E45" s="7"/>
      <c r="F45" s="7"/>
    </row>
    <row r="46" spans="1:6" ht="15">
      <c r="A46" s="6">
        <v>26</v>
      </c>
      <c r="B46" s="6" t="s">
        <v>46</v>
      </c>
      <c r="C46" s="6" t="s">
        <v>14</v>
      </c>
      <c r="D46" s="6">
        <v>1.5</v>
      </c>
      <c r="E46" s="7"/>
      <c r="F46" s="7"/>
    </row>
    <row r="47" spans="1:6" ht="15">
      <c r="A47" s="6">
        <v>27</v>
      </c>
      <c r="B47" s="6" t="s">
        <v>47</v>
      </c>
      <c r="C47" s="6" t="s">
        <v>14</v>
      </c>
      <c r="D47" s="6">
        <v>1</v>
      </c>
      <c r="E47" s="7"/>
      <c r="F47" s="7"/>
    </row>
    <row r="48" spans="1:6" ht="15">
      <c r="A48" s="6">
        <v>28</v>
      </c>
      <c r="B48" s="6" t="s">
        <v>48</v>
      </c>
      <c r="C48" s="6" t="s">
        <v>14</v>
      </c>
      <c r="D48" s="6">
        <v>1</v>
      </c>
      <c r="E48" s="7"/>
      <c r="F48" s="7"/>
    </row>
    <row r="49" spans="1:6" ht="15">
      <c r="A49" s="6">
        <v>29</v>
      </c>
      <c r="B49" s="6" t="s">
        <v>49</v>
      </c>
      <c r="C49" s="6" t="s">
        <v>14</v>
      </c>
      <c r="D49" s="6">
        <v>1</v>
      </c>
      <c r="E49" s="7"/>
      <c r="F49" s="7"/>
    </row>
    <row r="50" spans="1:6" ht="15">
      <c r="A50" s="6">
        <v>30</v>
      </c>
      <c r="B50" s="6" t="s">
        <v>50</v>
      </c>
      <c r="C50" s="6" t="s">
        <v>14</v>
      </c>
      <c r="D50" s="6">
        <v>4</v>
      </c>
      <c r="E50" s="7"/>
      <c r="F50" s="7"/>
    </row>
    <row r="51" spans="1:6" ht="15">
      <c r="A51" s="6">
        <v>31</v>
      </c>
      <c r="B51" s="6" t="s">
        <v>51</v>
      </c>
      <c r="C51" s="6" t="s">
        <v>14</v>
      </c>
      <c r="D51" s="6">
        <v>1</v>
      </c>
      <c r="E51" s="7"/>
      <c r="F51" s="7"/>
    </row>
    <row r="52" spans="1:6" ht="15">
      <c r="A52" s="6"/>
      <c r="B52" s="8" t="s">
        <v>19</v>
      </c>
      <c r="C52" s="6"/>
      <c r="D52" s="6"/>
      <c r="E52" s="7"/>
      <c r="F52" s="9">
        <f>SUM(F45:F51)</f>
        <v>0</v>
      </c>
    </row>
    <row r="53" spans="5:6" ht="12.75">
      <c r="E53"/>
      <c r="F53"/>
    </row>
    <row r="54" spans="5:6" ht="12.75">
      <c r="E54"/>
      <c r="F54"/>
    </row>
    <row r="55" spans="1:6" ht="15">
      <c r="A55" s="153" t="s">
        <v>52</v>
      </c>
      <c r="B55" s="153"/>
      <c r="C55" s="153"/>
      <c r="D55" s="153"/>
      <c r="E55" s="153"/>
      <c r="F55" s="153"/>
    </row>
    <row r="56" spans="5:6" ht="12.75">
      <c r="E56"/>
      <c r="F56"/>
    </row>
    <row r="57" spans="1:6" ht="12.75">
      <c r="A57" s="1" t="s">
        <v>7</v>
      </c>
      <c r="B57" s="1" t="s">
        <v>8</v>
      </c>
      <c r="C57" s="1" t="s">
        <v>9</v>
      </c>
      <c r="D57" s="1" t="s">
        <v>10</v>
      </c>
      <c r="E57" s="2" t="s">
        <v>11</v>
      </c>
      <c r="F57" s="2" t="s">
        <v>12</v>
      </c>
    </row>
    <row r="58" spans="1:4" ht="12.75">
      <c r="A58" s="1">
        <v>32</v>
      </c>
      <c r="B58" s="1" t="s">
        <v>53</v>
      </c>
      <c r="C58" s="1" t="s">
        <v>16</v>
      </c>
      <c r="D58" s="1">
        <v>500</v>
      </c>
    </row>
    <row r="59" spans="1:4" ht="12.75">
      <c r="A59" s="1">
        <v>33</v>
      </c>
      <c r="B59" s="1" t="s">
        <v>54</v>
      </c>
      <c r="C59" s="1" t="s">
        <v>14</v>
      </c>
      <c r="D59" s="1">
        <v>4</v>
      </c>
    </row>
    <row r="60" spans="1:4" ht="12.75">
      <c r="A60" s="1">
        <v>34</v>
      </c>
      <c r="B60" s="1" t="s">
        <v>55</v>
      </c>
      <c r="C60" s="1" t="s">
        <v>14</v>
      </c>
      <c r="D60" s="1">
        <v>30</v>
      </c>
    </row>
    <row r="61" spans="1:4" ht="12.75">
      <c r="A61" s="1">
        <v>35</v>
      </c>
      <c r="B61" s="1" t="s">
        <v>56</v>
      </c>
      <c r="C61" s="1" t="s">
        <v>14</v>
      </c>
      <c r="D61" s="1">
        <v>56</v>
      </c>
    </row>
    <row r="62" spans="1:4" ht="12.75">
      <c r="A62" s="1">
        <v>36</v>
      </c>
      <c r="B62" s="1" t="s">
        <v>57</v>
      </c>
      <c r="C62" s="1" t="s">
        <v>14</v>
      </c>
      <c r="D62" s="1">
        <v>3</v>
      </c>
    </row>
    <row r="63" spans="1:4" ht="12.75">
      <c r="A63" s="1">
        <v>37</v>
      </c>
      <c r="B63" s="1" t="s">
        <v>58</v>
      </c>
      <c r="C63" s="1" t="s">
        <v>14</v>
      </c>
      <c r="D63" s="1">
        <v>90</v>
      </c>
    </row>
    <row r="64" spans="1:4" ht="12.75">
      <c r="A64" s="1">
        <v>38</v>
      </c>
      <c r="B64" s="1" t="s">
        <v>59</v>
      </c>
      <c r="D64" s="1">
        <v>1</v>
      </c>
    </row>
    <row r="65" spans="1:4" ht="12.75">
      <c r="A65" s="1">
        <v>39</v>
      </c>
      <c r="B65" s="1" t="s">
        <v>60</v>
      </c>
      <c r="D65" s="1">
        <v>1</v>
      </c>
    </row>
    <row r="66" spans="2:6" ht="15">
      <c r="B66" s="3" t="s">
        <v>19</v>
      </c>
      <c r="E66"/>
      <c r="F66" s="4">
        <f>F64</f>
        <v>0</v>
      </c>
    </row>
    <row r="67" spans="1:6" s="14" customFormat="1" ht="18.75">
      <c r="A67" s="10"/>
      <c r="B67" s="11" t="s">
        <v>61</v>
      </c>
      <c r="C67" s="10"/>
      <c r="D67" s="11" t="s">
        <v>62</v>
      </c>
      <c r="E67" s="12"/>
      <c r="F67" s="13">
        <f>SUM(F10,F15,F41,F52,F66,F31)</f>
        <v>0</v>
      </c>
    </row>
    <row r="68" spans="1:6" ht="18.75">
      <c r="A68" s="10"/>
      <c r="B68" s="11" t="s">
        <v>63</v>
      </c>
      <c r="C68" s="10"/>
      <c r="D68" s="11" t="s">
        <v>62</v>
      </c>
      <c r="E68" s="12"/>
      <c r="F68" s="13">
        <f>PRODUCT(F67,0.2)</f>
        <v>0</v>
      </c>
    </row>
    <row r="69" spans="1:6" ht="18.75">
      <c r="A69" s="10"/>
      <c r="B69" s="11" t="s">
        <v>64</v>
      </c>
      <c r="C69" s="11"/>
      <c r="D69" s="11" t="s">
        <v>62</v>
      </c>
      <c r="E69" s="13"/>
      <c r="F69" s="13">
        <f>SUM(F67,F68,)</f>
        <v>0</v>
      </c>
    </row>
  </sheetData>
  <sheetProtection selectLockedCells="1" selectUnlockedCells="1"/>
  <mergeCells count="6">
    <mergeCell ref="A4:F4"/>
    <mergeCell ref="A11:F11"/>
    <mergeCell ref="A17:F17"/>
    <mergeCell ref="A33:F33"/>
    <mergeCell ref="A43:IV43"/>
    <mergeCell ref="A55:F55"/>
  </mergeCells>
  <printOptions/>
  <pageMargins left="0.39375" right="0.27569444444444446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6"/>
  <sheetViews>
    <sheetView showGridLines="0" zoomScalePageLayoutView="0" workbookViewId="0" topLeftCell="A190">
      <selection activeCell="G15" sqref="G15:G201"/>
    </sheetView>
  </sheetViews>
  <sheetFormatPr defaultColWidth="9.140625" defaultRowHeight="12.75"/>
  <cols>
    <col min="1" max="1" width="4.140625" style="15" customWidth="1"/>
    <col min="2" max="2" width="5.28125" style="16" customWidth="1"/>
    <col min="3" max="3" width="13.57421875" style="17" customWidth="1"/>
    <col min="4" max="4" width="40.8515625" style="18" customWidth="1"/>
    <col min="5" max="5" width="10.140625" style="19" customWidth="1"/>
    <col min="6" max="6" width="5.8515625" style="20" customWidth="1"/>
    <col min="7" max="7" width="9.140625" style="21" customWidth="1"/>
    <col min="8" max="9" width="11.28125" style="21" customWidth="1"/>
    <col min="10" max="10" width="8.28125" style="21" customWidth="1"/>
    <col min="11" max="11" width="7.140625" style="22" customWidth="1"/>
    <col min="12" max="12" width="8.140625" style="22" customWidth="1"/>
    <col min="13" max="13" width="7.140625" style="19" customWidth="1"/>
    <col min="14" max="14" width="8.140625" style="19" customWidth="1"/>
    <col min="15" max="15" width="3.57421875" style="20" customWidth="1"/>
    <col min="16" max="16" width="12.7109375" style="20" customWidth="1"/>
    <col min="17" max="19" width="0" style="19" hidden="1" customWidth="1"/>
    <col min="20" max="20" width="10.57421875" style="23" customWidth="1"/>
    <col min="21" max="21" width="10.28125" style="23" customWidth="1"/>
    <col min="22" max="22" width="5.7109375" style="23" customWidth="1"/>
    <col min="23" max="23" width="9.140625" style="19" customWidth="1"/>
    <col min="24" max="24" width="13.57421875" style="20" customWidth="1"/>
    <col min="25" max="25" width="9.140625" style="20" customWidth="1"/>
    <col min="26" max="26" width="7.57421875" style="17" customWidth="1"/>
    <col min="27" max="27" width="24.8515625" style="17" customWidth="1"/>
    <col min="28" max="28" width="4.28125" style="20" customWidth="1"/>
    <col min="29" max="29" width="8.28125" style="20" customWidth="1"/>
    <col min="30" max="30" width="8.7109375" style="20" customWidth="1"/>
    <col min="31" max="31" width="11.421875" style="20" customWidth="1"/>
    <col min="32" max="16384" width="9.140625" style="20" customWidth="1"/>
  </cols>
  <sheetData>
    <row r="1" spans="1:32" s="25" customFormat="1" ht="12.75">
      <c r="A1" s="24" t="s">
        <v>65</v>
      </c>
      <c r="D1" s="26"/>
      <c r="G1" s="27"/>
      <c r="I1" s="24" t="s">
        <v>66</v>
      </c>
      <c r="J1" s="27"/>
      <c r="K1" s="28"/>
      <c r="Q1" s="29"/>
      <c r="R1" s="29"/>
      <c r="S1" s="29"/>
      <c r="Z1" s="30" t="s">
        <v>67</v>
      </c>
      <c r="AA1" s="30" t="s">
        <v>68</v>
      </c>
      <c r="AB1" s="31" t="s">
        <v>69</v>
      </c>
      <c r="AC1" s="31" t="s">
        <v>70</v>
      </c>
      <c r="AD1" s="31" t="s">
        <v>71</v>
      </c>
      <c r="AE1" s="32" t="s">
        <v>72</v>
      </c>
      <c r="AF1" s="33" t="s">
        <v>73</v>
      </c>
    </row>
    <row r="2" spans="1:32" s="25" customFormat="1" ht="12.75">
      <c r="A2" s="24" t="s">
        <v>74</v>
      </c>
      <c r="D2" s="26"/>
      <c r="G2" s="27"/>
      <c r="H2" s="34"/>
      <c r="I2" s="24" t="s">
        <v>75</v>
      </c>
      <c r="J2" s="27"/>
      <c r="K2" s="28"/>
      <c r="Q2" s="29"/>
      <c r="R2" s="29"/>
      <c r="S2" s="29"/>
      <c r="Z2" s="30" t="s">
        <v>76</v>
      </c>
      <c r="AA2" s="35" t="s">
        <v>77</v>
      </c>
      <c r="AB2" s="36" t="s">
        <v>78</v>
      </c>
      <c r="AC2" s="37"/>
      <c r="AD2" s="35"/>
      <c r="AE2" s="32">
        <v>1</v>
      </c>
      <c r="AF2" s="38">
        <v>123.4567</v>
      </c>
    </row>
    <row r="3" spans="1:32" s="25" customFormat="1" ht="12.75">
      <c r="A3" s="24" t="s">
        <v>79</v>
      </c>
      <c r="D3" s="26"/>
      <c r="G3" s="27"/>
      <c r="I3" s="24" t="s">
        <v>80</v>
      </c>
      <c r="J3" s="27"/>
      <c r="K3" s="28"/>
      <c r="Q3" s="29"/>
      <c r="R3" s="29"/>
      <c r="S3" s="29"/>
      <c r="Z3" s="30" t="s">
        <v>81</v>
      </c>
      <c r="AA3" s="35" t="s">
        <v>82</v>
      </c>
      <c r="AB3" s="36" t="s">
        <v>78</v>
      </c>
      <c r="AC3" s="37" t="s">
        <v>83</v>
      </c>
      <c r="AD3" s="35" t="s">
        <v>84</v>
      </c>
      <c r="AE3" s="32">
        <v>2</v>
      </c>
      <c r="AF3" s="39">
        <v>123.4567</v>
      </c>
    </row>
    <row r="4" spans="4:32" s="25" customFormat="1" ht="12.75">
      <c r="D4" s="26"/>
      <c r="Q4" s="29"/>
      <c r="R4" s="29"/>
      <c r="S4" s="29"/>
      <c r="Z4" s="30" t="s">
        <v>85</v>
      </c>
      <c r="AA4" s="35" t="s">
        <v>86</v>
      </c>
      <c r="AB4" s="36" t="s">
        <v>78</v>
      </c>
      <c r="AC4" s="37"/>
      <c r="AD4" s="35"/>
      <c r="AE4" s="32">
        <v>3</v>
      </c>
      <c r="AF4" s="40">
        <v>123.4567</v>
      </c>
    </row>
    <row r="5" spans="1:32" s="25" customFormat="1" ht="12.75">
      <c r="A5" s="24" t="s">
        <v>87</v>
      </c>
      <c r="D5" s="26"/>
      <c r="Q5" s="29"/>
      <c r="R5" s="29"/>
      <c r="S5" s="29"/>
      <c r="Z5" s="30" t="s">
        <v>88</v>
      </c>
      <c r="AA5" s="35" t="s">
        <v>82</v>
      </c>
      <c r="AB5" s="36" t="s">
        <v>78</v>
      </c>
      <c r="AC5" s="37" t="s">
        <v>83</v>
      </c>
      <c r="AD5" s="35" t="s">
        <v>84</v>
      </c>
      <c r="AE5" s="32">
        <v>4</v>
      </c>
      <c r="AF5" s="41">
        <v>123.4567</v>
      </c>
    </row>
    <row r="6" spans="1:32" s="25" customFormat="1" ht="12.75">
      <c r="A6" s="24" t="s">
        <v>89</v>
      </c>
      <c r="D6" s="26"/>
      <c r="Q6" s="29"/>
      <c r="R6" s="29"/>
      <c r="S6" s="29"/>
      <c r="Z6" s="42" t="s">
        <v>90</v>
      </c>
      <c r="AA6" s="35" t="s">
        <v>91</v>
      </c>
      <c r="AB6" s="36" t="s">
        <v>78</v>
      </c>
      <c r="AC6" s="37" t="s">
        <v>83</v>
      </c>
      <c r="AD6" s="35" t="s">
        <v>84</v>
      </c>
      <c r="AE6" s="32" t="s">
        <v>92</v>
      </c>
      <c r="AF6" s="33">
        <v>123.4567</v>
      </c>
    </row>
    <row r="7" spans="1:27" s="25" customFormat="1" ht="12.75">
      <c r="A7" s="24"/>
      <c r="D7" s="26"/>
      <c r="Q7" s="29"/>
      <c r="R7" s="29"/>
      <c r="S7" s="29"/>
      <c r="Z7" s="34"/>
      <c r="AA7" s="34"/>
    </row>
    <row r="8" spans="1:27" s="25" customFormat="1" ht="13.5">
      <c r="A8" s="25" t="s">
        <v>93</v>
      </c>
      <c r="B8" s="43"/>
      <c r="C8" s="44"/>
      <c r="D8" s="45" t="str">
        <f>CONCATENATE(AA2," ",AB2," ",AC2," ",AD2)</f>
        <v>Prehľad rozpočtových nákladov v EUR  </v>
      </c>
      <c r="E8" s="29"/>
      <c r="G8" s="27"/>
      <c r="H8" s="27"/>
      <c r="I8" s="27"/>
      <c r="J8" s="27"/>
      <c r="K8" s="28"/>
      <c r="L8" s="28"/>
      <c r="M8" s="29"/>
      <c r="N8" s="29"/>
      <c r="Q8" s="29"/>
      <c r="R8" s="29"/>
      <c r="S8" s="29"/>
      <c r="Z8" s="34"/>
      <c r="AA8" s="34"/>
    </row>
    <row r="9" spans="1:28" s="25" customFormat="1" ht="12.75">
      <c r="A9" s="46" t="s">
        <v>94</v>
      </c>
      <c r="B9" s="46" t="s">
        <v>95</v>
      </c>
      <c r="C9" s="46" t="s">
        <v>96</v>
      </c>
      <c r="D9" s="47" t="s">
        <v>97</v>
      </c>
      <c r="E9" s="46" t="s">
        <v>10</v>
      </c>
      <c r="F9" s="46" t="s">
        <v>98</v>
      </c>
      <c r="G9" s="46" t="s">
        <v>99</v>
      </c>
      <c r="H9" s="46" t="s">
        <v>100</v>
      </c>
      <c r="I9" s="46" t="s">
        <v>101</v>
      </c>
      <c r="J9" s="46" t="s">
        <v>19</v>
      </c>
      <c r="K9" s="155" t="s">
        <v>102</v>
      </c>
      <c r="L9" s="155"/>
      <c r="M9" s="155" t="s">
        <v>103</v>
      </c>
      <c r="N9" s="155"/>
      <c r="O9" s="46" t="s">
        <v>104</v>
      </c>
      <c r="P9" s="48" t="s">
        <v>105</v>
      </c>
      <c r="Q9" s="48" t="s">
        <v>10</v>
      </c>
      <c r="R9" s="48" t="s">
        <v>10</v>
      </c>
      <c r="S9" s="48" t="s">
        <v>10</v>
      </c>
      <c r="T9" s="49" t="s">
        <v>106</v>
      </c>
      <c r="U9" s="49" t="s">
        <v>107</v>
      </c>
      <c r="V9" s="49" t="s">
        <v>108</v>
      </c>
      <c r="W9" s="32" t="s">
        <v>109</v>
      </c>
      <c r="X9" s="50" t="s">
        <v>110</v>
      </c>
      <c r="Y9" s="50" t="s">
        <v>96</v>
      </c>
      <c r="Z9" s="51" t="s">
        <v>111</v>
      </c>
      <c r="AA9" s="51" t="s">
        <v>112</v>
      </c>
      <c r="AB9" s="25" t="s">
        <v>108</v>
      </c>
    </row>
    <row r="10" spans="1:28" s="25" customFormat="1" ht="12.75">
      <c r="A10" s="52" t="s">
        <v>113</v>
      </c>
      <c r="B10" s="52" t="s">
        <v>114</v>
      </c>
      <c r="C10" s="53"/>
      <c r="D10" s="54" t="s">
        <v>115</v>
      </c>
      <c r="E10" s="52" t="s">
        <v>116</v>
      </c>
      <c r="F10" s="52" t="s">
        <v>117</v>
      </c>
      <c r="G10" s="52" t="s">
        <v>118</v>
      </c>
      <c r="H10" s="52"/>
      <c r="I10" s="52" t="s">
        <v>119</v>
      </c>
      <c r="J10" s="52"/>
      <c r="K10" s="55" t="s">
        <v>99</v>
      </c>
      <c r="L10" s="56" t="s">
        <v>19</v>
      </c>
      <c r="M10" s="52" t="s">
        <v>99</v>
      </c>
      <c r="N10" s="52" t="s">
        <v>19</v>
      </c>
      <c r="O10" s="52" t="s">
        <v>120</v>
      </c>
      <c r="P10" s="48"/>
      <c r="Q10" s="48" t="s">
        <v>121</v>
      </c>
      <c r="R10" s="48" t="s">
        <v>122</v>
      </c>
      <c r="S10" s="48" t="s">
        <v>123</v>
      </c>
      <c r="T10" s="49" t="s">
        <v>124</v>
      </c>
      <c r="U10" s="49" t="s">
        <v>104</v>
      </c>
      <c r="V10" s="49" t="s">
        <v>125</v>
      </c>
      <c r="W10" s="29"/>
      <c r="Z10" s="51" t="s">
        <v>126</v>
      </c>
      <c r="AA10" s="51" t="s">
        <v>113</v>
      </c>
      <c r="AB10" s="25" t="s">
        <v>127</v>
      </c>
    </row>
    <row r="11" ht="13.5" customHeight="1">
      <c r="G11" s="57"/>
    </row>
    <row r="13" ht="12.75">
      <c r="B13" s="58" t="s">
        <v>128</v>
      </c>
    </row>
    <row r="14" ht="12.75">
      <c r="B14" s="59" t="s">
        <v>129</v>
      </c>
    </row>
    <row r="15" spans="1:28" ht="12.75">
      <c r="A15" s="15">
        <v>1</v>
      </c>
      <c r="B15" s="16" t="s">
        <v>130</v>
      </c>
      <c r="C15" s="17" t="s">
        <v>131</v>
      </c>
      <c r="D15" s="18" t="s">
        <v>132</v>
      </c>
      <c r="E15" s="19">
        <v>20.35</v>
      </c>
      <c r="F15" s="20" t="s">
        <v>133</v>
      </c>
      <c r="H15" s="21">
        <f>ROUND(E15*G15,2)</f>
        <v>0</v>
      </c>
      <c r="J15" s="21">
        <f aca="true" t="shared" si="0" ref="J15:J24">ROUND(E15*G15,2)</f>
        <v>0</v>
      </c>
      <c r="O15" s="20">
        <v>20</v>
      </c>
      <c r="P15" s="20" t="s">
        <v>134</v>
      </c>
      <c r="V15" s="23" t="s">
        <v>135</v>
      </c>
      <c r="W15" s="19">
        <v>39.967</v>
      </c>
      <c r="X15" s="20" t="s">
        <v>131</v>
      </c>
      <c r="Y15" s="20" t="s">
        <v>131</v>
      </c>
      <c r="Z15" s="17" t="s">
        <v>136</v>
      </c>
      <c r="AA15" s="17" t="s">
        <v>137</v>
      </c>
      <c r="AB15" s="20" t="s">
        <v>138</v>
      </c>
    </row>
    <row r="16" spans="1:28" ht="12.75">
      <c r="A16" s="15">
        <v>2</v>
      </c>
      <c r="B16" s="16" t="s">
        <v>130</v>
      </c>
      <c r="C16" s="17" t="s">
        <v>139</v>
      </c>
      <c r="D16" s="18" t="s">
        <v>140</v>
      </c>
      <c r="E16" s="19">
        <v>20.35</v>
      </c>
      <c r="F16" s="20" t="s">
        <v>133</v>
      </c>
      <c r="H16" s="21">
        <f>ROUND(E16*G16,2)</f>
        <v>0</v>
      </c>
      <c r="J16" s="21">
        <f t="shared" si="0"/>
        <v>0</v>
      </c>
      <c r="O16" s="20">
        <v>20</v>
      </c>
      <c r="P16" s="20" t="s">
        <v>134</v>
      </c>
      <c r="V16" s="23" t="s">
        <v>135</v>
      </c>
      <c r="W16" s="19">
        <v>5.596</v>
      </c>
      <c r="X16" s="20" t="s">
        <v>141</v>
      </c>
      <c r="Y16" s="20" t="s">
        <v>139</v>
      </c>
      <c r="Z16" s="17" t="s">
        <v>142</v>
      </c>
      <c r="AA16" s="17" t="s">
        <v>143</v>
      </c>
      <c r="AB16" s="20" t="s">
        <v>138</v>
      </c>
    </row>
    <row r="17" spans="1:28" ht="12.75">
      <c r="A17" s="15">
        <v>3</v>
      </c>
      <c r="B17" s="16" t="s">
        <v>130</v>
      </c>
      <c r="C17" s="17" t="s">
        <v>144</v>
      </c>
      <c r="D17" s="18" t="s">
        <v>145</v>
      </c>
      <c r="E17" s="19">
        <v>6.75</v>
      </c>
      <c r="F17" s="20" t="s">
        <v>133</v>
      </c>
      <c r="H17" s="21">
        <f>ROUND(E17*G17,2)</f>
        <v>0</v>
      </c>
      <c r="J17" s="21">
        <f t="shared" si="0"/>
        <v>0</v>
      </c>
      <c r="O17" s="20">
        <v>20</v>
      </c>
      <c r="P17" s="20" t="s">
        <v>134</v>
      </c>
      <c r="V17" s="23" t="s">
        <v>135</v>
      </c>
      <c r="W17" s="19">
        <v>20.79</v>
      </c>
      <c r="X17" s="20" t="s">
        <v>146</v>
      </c>
      <c r="Y17" s="20" t="s">
        <v>144</v>
      </c>
      <c r="Z17" s="17" t="s">
        <v>142</v>
      </c>
      <c r="AA17" s="17" t="s">
        <v>147</v>
      </c>
      <c r="AB17" s="20" t="s">
        <v>138</v>
      </c>
    </row>
    <row r="18" spans="1:28" ht="12.75">
      <c r="A18" s="15">
        <v>4</v>
      </c>
      <c r="B18" s="16" t="s">
        <v>130</v>
      </c>
      <c r="C18" s="17" t="s">
        <v>148</v>
      </c>
      <c r="D18" s="18" t="s">
        <v>149</v>
      </c>
      <c r="E18" s="19">
        <v>250</v>
      </c>
      <c r="F18" s="20" t="s">
        <v>150</v>
      </c>
      <c r="H18" s="21">
        <f>ROUND(E18*G18,2)</f>
        <v>0</v>
      </c>
      <c r="J18" s="21">
        <f t="shared" si="0"/>
        <v>0</v>
      </c>
      <c r="O18" s="20">
        <v>20</v>
      </c>
      <c r="P18" s="20" t="s">
        <v>134</v>
      </c>
      <c r="V18" s="23" t="s">
        <v>135</v>
      </c>
      <c r="W18" s="19">
        <v>14.75</v>
      </c>
      <c r="X18" s="20" t="s">
        <v>151</v>
      </c>
      <c r="Y18" s="20" t="s">
        <v>148</v>
      </c>
      <c r="Z18" s="17" t="s">
        <v>142</v>
      </c>
      <c r="AA18" s="17" t="s">
        <v>152</v>
      </c>
      <c r="AB18" s="20" t="s">
        <v>138</v>
      </c>
    </row>
    <row r="19" spans="1:28" ht="12.75">
      <c r="A19" s="15">
        <v>5</v>
      </c>
      <c r="B19" s="16" t="s">
        <v>153</v>
      </c>
      <c r="C19" s="17" t="s">
        <v>154</v>
      </c>
      <c r="D19" s="18" t="s">
        <v>155</v>
      </c>
      <c r="E19" s="19">
        <v>5</v>
      </c>
      <c r="F19" s="20" t="s">
        <v>29</v>
      </c>
      <c r="I19" s="21">
        <f>ROUND(E19*G19,2)</f>
        <v>0</v>
      </c>
      <c r="J19" s="21">
        <f t="shared" si="0"/>
        <v>0</v>
      </c>
      <c r="K19" s="22">
        <v>0.001</v>
      </c>
      <c r="L19" s="22">
        <f>E19*K19</f>
        <v>0.005</v>
      </c>
      <c r="O19" s="20">
        <v>20</v>
      </c>
      <c r="P19" s="20" t="s">
        <v>134</v>
      </c>
      <c r="V19" s="23" t="s">
        <v>135</v>
      </c>
      <c r="X19" s="20" t="s">
        <v>154</v>
      </c>
      <c r="Y19" s="20" t="s">
        <v>154</v>
      </c>
      <c r="Z19" s="17" t="s">
        <v>156</v>
      </c>
      <c r="AA19" s="17" t="s">
        <v>134</v>
      </c>
      <c r="AB19" s="20" t="s">
        <v>138</v>
      </c>
    </row>
    <row r="20" spans="1:28" ht="25.5">
      <c r="A20" s="15">
        <v>6</v>
      </c>
      <c r="B20" s="16" t="s">
        <v>157</v>
      </c>
      <c r="C20" s="17" t="s">
        <v>158</v>
      </c>
      <c r="D20" s="18" t="s">
        <v>159</v>
      </c>
      <c r="E20" s="19">
        <v>3</v>
      </c>
      <c r="F20" s="20" t="s">
        <v>160</v>
      </c>
      <c r="H20" s="21">
        <f>ROUND(E20*G20,2)</f>
        <v>0</v>
      </c>
      <c r="J20" s="21">
        <f t="shared" si="0"/>
        <v>0</v>
      </c>
      <c r="O20" s="20">
        <v>20</v>
      </c>
      <c r="P20" s="20" t="s">
        <v>134</v>
      </c>
      <c r="V20" s="23" t="s">
        <v>135</v>
      </c>
      <c r="W20" s="19">
        <v>0.6</v>
      </c>
      <c r="X20" s="20" t="s">
        <v>161</v>
      </c>
      <c r="Y20" s="20" t="s">
        <v>158</v>
      </c>
      <c r="Z20" s="17" t="s">
        <v>142</v>
      </c>
      <c r="AA20" s="17" t="s">
        <v>162</v>
      </c>
      <c r="AB20" s="20" t="s">
        <v>163</v>
      </c>
    </row>
    <row r="21" spans="1:28" ht="25.5">
      <c r="A21" s="15">
        <v>7</v>
      </c>
      <c r="B21" s="16" t="s">
        <v>157</v>
      </c>
      <c r="C21" s="17" t="s">
        <v>164</v>
      </c>
      <c r="D21" s="18" t="s">
        <v>165</v>
      </c>
      <c r="E21" s="19">
        <v>3</v>
      </c>
      <c r="F21" s="20" t="s">
        <v>160</v>
      </c>
      <c r="H21" s="21">
        <f>ROUND(E21*G21,2)</f>
        <v>0</v>
      </c>
      <c r="J21" s="21">
        <f t="shared" si="0"/>
        <v>0</v>
      </c>
      <c r="O21" s="20">
        <v>20</v>
      </c>
      <c r="P21" s="20" t="s">
        <v>134</v>
      </c>
      <c r="V21" s="23" t="s">
        <v>135</v>
      </c>
      <c r="W21" s="19">
        <v>0.324</v>
      </c>
      <c r="X21" s="20" t="s">
        <v>166</v>
      </c>
      <c r="Y21" s="20" t="s">
        <v>164</v>
      </c>
      <c r="Z21" s="17" t="s">
        <v>142</v>
      </c>
      <c r="AA21" s="17" t="s">
        <v>167</v>
      </c>
      <c r="AB21" s="20" t="s">
        <v>163</v>
      </c>
    </row>
    <row r="22" spans="1:28" ht="12.75">
      <c r="A22" s="15">
        <v>8</v>
      </c>
      <c r="B22" s="16" t="s">
        <v>153</v>
      </c>
      <c r="C22" s="17" t="s">
        <v>168</v>
      </c>
      <c r="D22" s="18" t="s">
        <v>169</v>
      </c>
      <c r="E22" s="19">
        <v>3</v>
      </c>
      <c r="F22" s="20" t="s">
        <v>160</v>
      </c>
      <c r="I22" s="21">
        <f>ROUND(E22*G22,2)</f>
        <v>0</v>
      </c>
      <c r="J22" s="21">
        <f t="shared" si="0"/>
        <v>0</v>
      </c>
      <c r="K22" s="22">
        <v>0.045</v>
      </c>
      <c r="L22" s="22">
        <f>E22*K22</f>
        <v>0.135</v>
      </c>
      <c r="O22" s="20">
        <v>20</v>
      </c>
      <c r="P22" s="20" t="s">
        <v>134</v>
      </c>
      <c r="V22" s="23" t="s">
        <v>135</v>
      </c>
      <c r="X22" s="20" t="s">
        <v>168</v>
      </c>
      <c r="Y22" s="20" t="s">
        <v>168</v>
      </c>
      <c r="Z22" s="17" t="s">
        <v>170</v>
      </c>
      <c r="AA22" s="17" t="s">
        <v>134</v>
      </c>
      <c r="AB22" s="20" t="s">
        <v>171</v>
      </c>
    </row>
    <row r="23" spans="1:28" ht="25.5">
      <c r="A23" s="15">
        <v>9</v>
      </c>
      <c r="B23" s="16" t="s">
        <v>157</v>
      </c>
      <c r="C23" s="17" t="s">
        <v>172</v>
      </c>
      <c r="D23" s="18" t="s">
        <v>173</v>
      </c>
      <c r="E23" s="19">
        <v>5</v>
      </c>
      <c r="F23" s="20" t="s">
        <v>160</v>
      </c>
      <c r="H23" s="21">
        <f>ROUND(E23*G23,2)</f>
        <v>0</v>
      </c>
      <c r="J23" s="21">
        <f t="shared" si="0"/>
        <v>0</v>
      </c>
      <c r="O23" s="20">
        <v>20</v>
      </c>
      <c r="P23" s="20" t="s">
        <v>134</v>
      </c>
      <c r="V23" s="23" t="s">
        <v>135</v>
      </c>
      <c r="W23" s="19">
        <v>0.27</v>
      </c>
      <c r="X23" s="20" t="s">
        <v>174</v>
      </c>
      <c r="Y23" s="20" t="s">
        <v>172</v>
      </c>
      <c r="Z23" s="17" t="s">
        <v>142</v>
      </c>
      <c r="AA23" s="17" t="s">
        <v>175</v>
      </c>
      <c r="AB23" s="20" t="s">
        <v>163</v>
      </c>
    </row>
    <row r="24" spans="1:28" ht="12.75">
      <c r="A24" s="15">
        <v>10</v>
      </c>
      <c r="B24" s="16" t="s">
        <v>153</v>
      </c>
      <c r="C24" s="17" t="s">
        <v>176</v>
      </c>
      <c r="D24" s="18" t="s">
        <v>177</v>
      </c>
      <c r="E24" s="19">
        <v>5</v>
      </c>
      <c r="F24" s="20" t="s">
        <v>160</v>
      </c>
      <c r="I24" s="21">
        <f>ROUND(E24*G24,2)</f>
        <v>0</v>
      </c>
      <c r="J24" s="21">
        <f t="shared" si="0"/>
        <v>0</v>
      </c>
      <c r="K24" s="22">
        <v>0.004</v>
      </c>
      <c r="L24" s="22">
        <f>E24*K24</f>
        <v>0.02</v>
      </c>
      <c r="O24" s="20">
        <v>20</v>
      </c>
      <c r="P24" s="20" t="s">
        <v>134</v>
      </c>
      <c r="V24" s="23" t="s">
        <v>135</v>
      </c>
      <c r="X24" s="20" t="s">
        <v>176</v>
      </c>
      <c r="Y24" s="20" t="s">
        <v>176</v>
      </c>
      <c r="Z24" s="17" t="s">
        <v>170</v>
      </c>
      <c r="AA24" s="17" t="s">
        <v>134</v>
      </c>
      <c r="AB24" s="20" t="s">
        <v>178</v>
      </c>
    </row>
    <row r="25" spans="4:23" ht="12.75">
      <c r="D25" s="60" t="s">
        <v>179</v>
      </c>
      <c r="E25" s="61">
        <f>J25</f>
        <v>0</v>
      </c>
      <c r="H25" s="61">
        <f>SUM(H12:H24)</f>
        <v>0</v>
      </c>
      <c r="I25" s="61">
        <f>SUM(I12:I24)</f>
        <v>0</v>
      </c>
      <c r="J25" s="61">
        <f>SUM(J12:J24)</f>
        <v>0</v>
      </c>
      <c r="L25" s="62">
        <f>SUM(L12:L24)</f>
        <v>0.16</v>
      </c>
      <c r="N25" s="63">
        <f>SUM(N12:N24)</f>
        <v>0</v>
      </c>
      <c r="W25" s="63">
        <f>SUM(W12:W24)</f>
        <v>82.297</v>
      </c>
    </row>
    <row r="27" ht="12.75">
      <c r="B27" s="59" t="s">
        <v>180</v>
      </c>
    </row>
    <row r="28" spans="1:28" ht="12.75">
      <c r="A28" s="15">
        <v>11</v>
      </c>
      <c r="B28" s="16" t="s">
        <v>181</v>
      </c>
      <c r="C28" s="17" t="s">
        <v>182</v>
      </c>
      <c r="D28" s="18" t="s">
        <v>183</v>
      </c>
      <c r="E28" s="19">
        <v>0.375</v>
      </c>
      <c r="F28" s="20" t="s">
        <v>133</v>
      </c>
      <c r="H28" s="21">
        <f>ROUND(E28*G28,2)</f>
        <v>0</v>
      </c>
      <c r="J28" s="21">
        <f>ROUND(E28*G28,2)</f>
        <v>0</v>
      </c>
      <c r="K28" s="22">
        <v>2.052</v>
      </c>
      <c r="L28" s="22">
        <f>E28*K28</f>
        <v>0.7695000000000001</v>
      </c>
      <c r="O28" s="20">
        <v>20</v>
      </c>
      <c r="P28" s="20" t="s">
        <v>134</v>
      </c>
      <c r="V28" s="23" t="s">
        <v>135</v>
      </c>
      <c r="W28" s="19">
        <v>0.6</v>
      </c>
      <c r="X28" s="20" t="s">
        <v>184</v>
      </c>
      <c r="Y28" s="20" t="s">
        <v>182</v>
      </c>
      <c r="Z28" s="17" t="s">
        <v>142</v>
      </c>
      <c r="AA28" s="17" t="s">
        <v>185</v>
      </c>
      <c r="AB28" s="20" t="s">
        <v>163</v>
      </c>
    </row>
    <row r="29" spans="1:28" ht="25.5">
      <c r="A29" s="15">
        <v>12</v>
      </c>
      <c r="B29" s="16" t="s">
        <v>186</v>
      </c>
      <c r="C29" s="17" t="s">
        <v>187</v>
      </c>
      <c r="D29" s="18" t="s">
        <v>188</v>
      </c>
      <c r="E29" s="19">
        <v>12.5</v>
      </c>
      <c r="F29" s="20" t="s">
        <v>16</v>
      </c>
      <c r="H29" s="21">
        <f>ROUND(E29*G29,2)</f>
        <v>0</v>
      </c>
      <c r="J29" s="21">
        <f>ROUND(E29*G29,2)</f>
        <v>0</v>
      </c>
      <c r="K29" s="22">
        <v>0.29223</v>
      </c>
      <c r="L29" s="22">
        <f>E29*K29</f>
        <v>3.652875</v>
      </c>
      <c r="O29" s="20">
        <v>20</v>
      </c>
      <c r="P29" s="20" t="s">
        <v>134</v>
      </c>
      <c r="V29" s="23" t="s">
        <v>135</v>
      </c>
      <c r="W29" s="19">
        <v>2.5</v>
      </c>
      <c r="X29" s="20" t="s">
        <v>189</v>
      </c>
      <c r="Y29" s="20" t="s">
        <v>187</v>
      </c>
      <c r="Z29" s="17" t="s">
        <v>190</v>
      </c>
      <c r="AA29" s="17" t="s">
        <v>191</v>
      </c>
      <c r="AB29" s="20" t="s">
        <v>163</v>
      </c>
    </row>
    <row r="30" spans="1:28" ht="12.75">
      <c r="A30" s="15">
        <v>13</v>
      </c>
      <c r="B30" s="16" t="s">
        <v>157</v>
      </c>
      <c r="C30" s="17" t="s">
        <v>192</v>
      </c>
      <c r="D30" s="18" t="s">
        <v>193</v>
      </c>
      <c r="E30" s="19">
        <v>13.5</v>
      </c>
      <c r="F30" s="20" t="s">
        <v>133</v>
      </c>
      <c r="H30" s="21">
        <f>ROUND(E30*G30,2)</f>
        <v>0</v>
      </c>
      <c r="J30" s="21">
        <f>ROUND(E30*G30,2)</f>
        <v>0</v>
      </c>
      <c r="K30" s="22">
        <v>2.42367</v>
      </c>
      <c r="L30" s="22">
        <f>E30*K30</f>
        <v>32.719545</v>
      </c>
      <c r="O30" s="20">
        <v>20</v>
      </c>
      <c r="P30" s="20" t="s">
        <v>134</v>
      </c>
      <c r="V30" s="23" t="s">
        <v>135</v>
      </c>
      <c r="W30" s="19">
        <v>10.652</v>
      </c>
      <c r="X30" s="20" t="s">
        <v>192</v>
      </c>
      <c r="Y30" s="20" t="s">
        <v>192</v>
      </c>
      <c r="Z30" s="17" t="s">
        <v>194</v>
      </c>
      <c r="AA30" s="17" t="s">
        <v>134</v>
      </c>
      <c r="AB30" s="20" t="s">
        <v>138</v>
      </c>
    </row>
    <row r="31" spans="4:22" ht="12.75">
      <c r="D31" s="18" t="s">
        <v>195</v>
      </c>
      <c r="V31" s="23" t="s">
        <v>196</v>
      </c>
    </row>
    <row r="32" spans="1:28" ht="12.75">
      <c r="A32" s="15">
        <v>14</v>
      </c>
      <c r="B32" s="16" t="s">
        <v>197</v>
      </c>
      <c r="C32" s="17" t="s">
        <v>198</v>
      </c>
      <c r="D32" s="18" t="s">
        <v>199</v>
      </c>
      <c r="E32" s="19">
        <v>29.5</v>
      </c>
      <c r="F32" s="20" t="s">
        <v>150</v>
      </c>
      <c r="H32" s="21">
        <f>ROUND(E32*G32,2)</f>
        <v>0</v>
      </c>
      <c r="J32" s="21">
        <f>ROUND(E32*G32,2)</f>
        <v>0</v>
      </c>
      <c r="K32" s="22">
        <v>0.00388</v>
      </c>
      <c r="L32" s="22">
        <f>E32*K32</f>
        <v>0.11446</v>
      </c>
      <c r="O32" s="20">
        <v>20</v>
      </c>
      <c r="P32" s="20" t="s">
        <v>134</v>
      </c>
      <c r="V32" s="23" t="s">
        <v>135</v>
      </c>
      <c r="W32" s="19">
        <v>22.804</v>
      </c>
      <c r="X32" s="20" t="s">
        <v>198</v>
      </c>
      <c r="Y32" s="20" t="s">
        <v>198</v>
      </c>
      <c r="Z32" s="17" t="s">
        <v>194</v>
      </c>
      <c r="AA32" s="17" t="s">
        <v>200</v>
      </c>
      <c r="AB32" s="20" t="s">
        <v>163</v>
      </c>
    </row>
    <row r="33" spans="1:28" ht="12.75">
      <c r="A33" s="15">
        <v>15</v>
      </c>
      <c r="B33" s="16" t="s">
        <v>197</v>
      </c>
      <c r="C33" s="17" t="s">
        <v>201</v>
      </c>
      <c r="D33" s="18" t="s">
        <v>202</v>
      </c>
      <c r="E33" s="19">
        <v>29.5</v>
      </c>
      <c r="F33" s="20" t="s">
        <v>150</v>
      </c>
      <c r="H33" s="21">
        <f>ROUND(E33*G33,2)</f>
        <v>0</v>
      </c>
      <c r="J33" s="21">
        <f>ROUND(E33*G33,2)</f>
        <v>0</v>
      </c>
      <c r="O33" s="20">
        <v>20</v>
      </c>
      <c r="P33" s="20" t="s">
        <v>134</v>
      </c>
      <c r="V33" s="23" t="s">
        <v>135</v>
      </c>
      <c r="W33" s="19">
        <v>9.086</v>
      </c>
      <c r="X33" s="20" t="s">
        <v>201</v>
      </c>
      <c r="Y33" s="20" t="s">
        <v>201</v>
      </c>
      <c r="Z33" s="17" t="s">
        <v>194</v>
      </c>
      <c r="AA33" s="17" t="s">
        <v>203</v>
      </c>
      <c r="AB33" s="20" t="s">
        <v>163</v>
      </c>
    </row>
    <row r="34" spans="4:23" ht="12.75">
      <c r="D34" s="60" t="s">
        <v>179</v>
      </c>
      <c r="E34" s="61">
        <f>J34</f>
        <v>0</v>
      </c>
      <c r="H34" s="61">
        <f>SUM(H26:H33)</f>
        <v>0</v>
      </c>
      <c r="I34" s="61">
        <f>SUM(I26:I33)</f>
        <v>0</v>
      </c>
      <c r="J34" s="61">
        <f>SUM(J26:J33)</f>
        <v>0</v>
      </c>
      <c r="L34" s="62">
        <f>SUM(L26:L33)</f>
        <v>37.25638</v>
      </c>
      <c r="N34" s="63">
        <f>SUM(N26:N33)</f>
        <v>0</v>
      </c>
      <c r="W34" s="63">
        <f>SUM(W26:W33)</f>
        <v>45.641999999999996</v>
      </c>
    </row>
    <row r="36" ht="12.75">
      <c r="B36" s="59" t="s">
        <v>204</v>
      </c>
    </row>
    <row r="37" spans="1:28" ht="12.75">
      <c r="A37" s="15">
        <v>16</v>
      </c>
      <c r="B37" s="16" t="s">
        <v>197</v>
      </c>
      <c r="C37" s="17" t="s">
        <v>205</v>
      </c>
      <c r="D37" s="18" t="s">
        <v>206</v>
      </c>
      <c r="E37" s="19">
        <v>4.41</v>
      </c>
      <c r="F37" s="20" t="s">
        <v>133</v>
      </c>
      <c r="H37" s="21">
        <f>ROUND(E37*G37,2)</f>
        <v>0</v>
      </c>
      <c r="J37" s="21">
        <f>ROUND(E37*G37,2)</f>
        <v>0</v>
      </c>
      <c r="K37" s="22">
        <v>0.56767</v>
      </c>
      <c r="L37" s="22">
        <f>E37*K37</f>
        <v>2.5034247</v>
      </c>
      <c r="O37" s="20">
        <v>20</v>
      </c>
      <c r="P37" s="20" t="s">
        <v>134</v>
      </c>
      <c r="V37" s="23" t="s">
        <v>135</v>
      </c>
      <c r="W37" s="19">
        <v>13.111</v>
      </c>
      <c r="X37" s="20" t="s">
        <v>207</v>
      </c>
      <c r="Y37" s="20" t="s">
        <v>205</v>
      </c>
      <c r="Z37" s="17" t="s">
        <v>208</v>
      </c>
      <c r="AA37" s="17" t="s">
        <v>209</v>
      </c>
      <c r="AB37" s="20" t="s">
        <v>210</v>
      </c>
    </row>
    <row r="38" spans="1:28" ht="12.75">
      <c r="A38" s="15">
        <v>17</v>
      </c>
      <c r="B38" s="16" t="s">
        <v>211</v>
      </c>
      <c r="C38" s="17" t="s">
        <v>212</v>
      </c>
      <c r="D38" s="18" t="s">
        <v>213</v>
      </c>
      <c r="E38" s="19">
        <v>1</v>
      </c>
      <c r="F38" s="20" t="s">
        <v>160</v>
      </c>
      <c r="H38" s="21">
        <f>ROUND(E38*G38,2)</f>
        <v>0</v>
      </c>
      <c r="J38" s="21">
        <f>ROUND(E38*G38,2)</f>
        <v>0</v>
      </c>
      <c r="K38" s="22">
        <v>0.02562</v>
      </c>
      <c r="L38" s="22">
        <f>E38*K38</f>
        <v>0.02562</v>
      </c>
      <c r="O38" s="20">
        <v>20</v>
      </c>
      <c r="P38" s="20" t="s">
        <v>134</v>
      </c>
      <c r="V38" s="23" t="s">
        <v>135</v>
      </c>
      <c r="W38" s="19">
        <v>1.263</v>
      </c>
      <c r="X38" s="20" t="s">
        <v>214</v>
      </c>
      <c r="Y38" s="20" t="s">
        <v>212</v>
      </c>
      <c r="Z38" s="17" t="s">
        <v>215</v>
      </c>
      <c r="AA38" s="17" t="s">
        <v>216</v>
      </c>
      <c r="AB38" s="20" t="s">
        <v>163</v>
      </c>
    </row>
    <row r="39" spans="1:28" ht="12.75">
      <c r="A39" s="15">
        <v>18</v>
      </c>
      <c r="B39" s="16" t="s">
        <v>153</v>
      </c>
      <c r="C39" s="17" t="s">
        <v>217</v>
      </c>
      <c r="D39" s="18" t="s">
        <v>218</v>
      </c>
      <c r="E39" s="19">
        <v>1</v>
      </c>
      <c r="F39" s="20" t="s">
        <v>160</v>
      </c>
      <c r="I39" s="21">
        <f>ROUND(E39*G39,2)</f>
        <v>0</v>
      </c>
      <c r="J39" s="21">
        <f>ROUND(E39*G39,2)</f>
        <v>0</v>
      </c>
      <c r="K39" s="22">
        <v>0.009</v>
      </c>
      <c r="L39" s="22">
        <f>E39*K39</f>
        <v>0.009</v>
      </c>
      <c r="O39" s="20">
        <v>20</v>
      </c>
      <c r="P39" s="20" t="s">
        <v>134</v>
      </c>
      <c r="V39" s="23" t="s">
        <v>135</v>
      </c>
      <c r="X39" s="20" t="s">
        <v>217</v>
      </c>
      <c r="Y39" s="20" t="s">
        <v>217</v>
      </c>
      <c r="Z39" s="17" t="s">
        <v>219</v>
      </c>
      <c r="AA39" s="17" t="s">
        <v>134</v>
      </c>
      <c r="AB39" s="20" t="s">
        <v>138</v>
      </c>
    </row>
    <row r="40" spans="4:23" ht="12.75">
      <c r="D40" s="60" t="s">
        <v>179</v>
      </c>
      <c r="E40" s="61">
        <f>J40</f>
        <v>0</v>
      </c>
      <c r="H40" s="61">
        <f>SUM(H35:H39)</f>
        <v>0</v>
      </c>
      <c r="I40" s="61">
        <f>SUM(I35:I39)</f>
        <v>0</v>
      </c>
      <c r="J40" s="61">
        <f>SUM(J35:J39)</f>
        <v>0</v>
      </c>
      <c r="L40" s="62">
        <f>SUM(L35:L39)</f>
        <v>2.5380447</v>
      </c>
      <c r="N40" s="63">
        <f>SUM(N35:N39)</f>
        <v>0</v>
      </c>
      <c r="W40" s="63">
        <f>SUM(W35:W39)</f>
        <v>14.374</v>
      </c>
    </row>
    <row r="42" ht="12.75">
      <c r="B42" s="59" t="s">
        <v>220</v>
      </c>
    </row>
    <row r="43" spans="1:28" ht="12.75">
      <c r="A43" s="15">
        <v>19</v>
      </c>
      <c r="B43" s="16" t="s">
        <v>197</v>
      </c>
      <c r="C43" s="17" t="s">
        <v>221</v>
      </c>
      <c r="D43" s="18" t="s">
        <v>222</v>
      </c>
      <c r="E43" s="19">
        <v>0.833</v>
      </c>
      <c r="F43" s="20" t="s">
        <v>133</v>
      </c>
      <c r="H43" s="21">
        <f aca="true" t="shared" si="1" ref="H43:H49">ROUND(E43*G43,2)</f>
        <v>0</v>
      </c>
      <c r="J43" s="21">
        <f aca="true" t="shared" si="2" ref="J43:J49">ROUND(E43*G43,2)</f>
        <v>0</v>
      </c>
      <c r="K43" s="22">
        <v>2.47861</v>
      </c>
      <c r="L43" s="22">
        <f>E43*K43</f>
        <v>2.06468213</v>
      </c>
      <c r="O43" s="20">
        <v>20</v>
      </c>
      <c r="P43" s="20" t="s">
        <v>134</v>
      </c>
      <c r="V43" s="23" t="s">
        <v>135</v>
      </c>
      <c r="W43" s="19">
        <v>1.142</v>
      </c>
      <c r="X43" s="20" t="s">
        <v>223</v>
      </c>
      <c r="Y43" s="20" t="s">
        <v>221</v>
      </c>
      <c r="Z43" s="17" t="s">
        <v>194</v>
      </c>
      <c r="AA43" s="17" t="s">
        <v>224</v>
      </c>
      <c r="AB43" s="20" t="s">
        <v>163</v>
      </c>
    </row>
    <row r="44" spans="1:28" ht="12.75">
      <c r="A44" s="15">
        <v>20</v>
      </c>
      <c r="B44" s="16" t="s">
        <v>197</v>
      </c>
      <c r="C44" s="17" t="s">
        <v>225</v>
      </c>
      <c r="D44" s="18" t="s">
        <v>226</v>
      </c>
      <c r="E44" s="19">
        <v>5.55</v>
      </c>
      <c r="F44" s="20" t="s">
        <v>150</v>
      </c>
      <c r="H44" s="21">
        <f t="shared" si="1"/>
        <v>0</v>
      </c>
      <c r="J44" s="21">
        <f t="shared" si="2"/>
        <v>0</v>
      </c>
      <c r="K44" s="22">
        <v>0.00335</v>
      </c>
      <c r="L44" s="22">
        <f>E44*K44</f>
        <v>0.0185925</v>
      </c>
      <c r="O44" s="20">
        <v>20</v>
      </c>
      <c r="P44" s="20" t="s">
        <v>134</v>
      </c>
      <c r="V44" s="23" t="s">
        <v>135</v>
      </c>
      <c r="W44" s="19">
        <v>3.424</v>
      </c>
      <c r="X44" s="20" t="s">
        <v>225</v>
      </c>
      <c r="Y44" s="20" t="s">
        <v>225</v>
      </c>
      <c r="Z44" s="17" t="s">
        <v>194</v>
      </c>
      <c r="AA44" s="17" t="s">
        <v>227</v>
      </c>
      <c r="AB44" s="20" t="s">
        <v>163</v>
      </c>
    </row>
    <row r="45" spans="1:28" ht="12.75">
      <c r="A45" s="15">
        <v>21</v>
      </c>
      <c r="B45" s="16" t="s">
        <v>197</v>
      </c>
      <c r="C45" s="17" t="s">
        <v>228</v>
      </c>
      <c r="D45" s="18" t="s">
        <v>229</v>
      </c>
      <c r="E45" s="19">
        <v>5.55</v>
      </c>
      <c r="F45" s="20" t="s">
        <v>150</v>
      </c>
      <c r="H45" s="21">
        <f t="shared" si="1"/>
        <v>0</v>
      </c>
      <c r="J45" s="21">
        <f t="shared" si="2"/>
        <v>0</v>
      </c>
      <c r="O45" s="20">
        <v>20</v>
      </c>
      <c r="P45" s="20" t="s">
        <v>134</v>
      </c>
      <c r="V45" s="23" t="s">
        <v>135</v>
      </c>
      <c r="W45" s="19">
        <v>1.576</v>
      </c>
      <c r="X45" s="20" t="s">
        <v>228</v>
      </c>
      <c r="Y45" s="20" t="s">
        <v>228</v>
      </c>
      <c r="Z45" s="17" t="s">
        <v>194</v>
      </c>
      <c r="AA45" s="17" t="s">
        <v>230</v>
      </c>
      <c r="AB45" s="20" t="s">
        <v>163</v>
      </c>
    </row>
    <row r="46" spans="1:28" ht="12.75">
      <c r="A46" s="15">
        <v>22</v>
      </c>
      <c r="B46" s="16" t="s">
        <v>197</v>
      </c>
      <c r="C46" s="17" t="s">
        <v>231</v>
      </c>
      <c r="D46" s="18" t="s">
        <v>232</v>
      </c>
      <c r="E46" s="19">
        <v>0.083</v>
      </c>
      <c r="F46" s="20" t="s">
        <v>233</v>
      </c>
      <c r="H46" s="21">
        <f t="shared" si="1"/>
        <v>0</v>
      </c>
      <c r="J46" s="21">
        <f t="shared" si="2"/>
        <v>0</v>
      </c>
      <c r="K46" s="22">
        <v>1.04157</v>
      </c>
      <c r="L46" s="22">
        <f>E46*K46</f>
        <v>0.08645031000000002</v>
      </c>
      <c r="O46" s="20">
        <v>20</v>
      </c>
      <c r="P46" s="20" t="s">
        <v>134</v>
      </c>
      <c r="V46" s="23" t="s">
        <v>135</v>
      </c>
      <c r="W46" s="19">
        <v>2.182</v>
      </c>
      <c r="X46" s="20" t="s">
        <v>231</v>
      </c>
      <c r="Y46" s="20" t="s">
        <v>231</v>
      </c>
      <c r="Z46" s="17" t="s">
        <v>194</v>
      </c>
      <c r="AA46" s="17" t="s">
        <v>234</v>
      </c>
      <c r="AB46" s="20" t="s">
        <v>163</v>
      </c>
    </row>
    <row r="47" spans="1:28" ht="12.75">
      <c r="A47" s="15">
        <v>23</v>
      </c>
      <c r="B47" s="16" t="s">
        <v>197</v>
      </c>
      <c r="C47" s="17" t="s">
        <v>235</v>
      </c>
      <c r="D47" s="18" t="s">
        <v>236</v>
      </c>
      <c r="E47" s="19">
        <v>17.6</v>
      </c>
      <c r="F47" s="20" t="s">
        <v>16</v>
      </c>
      <c r="H47" s="21">
        <f t="shared" si="1"/>
        <v>0</v>
      </c>
      <c r="J47" s="21">
        <f t="shared" si="2"/>
        <v>0</v>
      </c>
      <c r="K47" s="22">
        <v>0.10964</v>
      </c>
      <c r="L47" s="22">
        <f>E47*K47</f>
        <v>1.9296640000000003</v>
      </c>
      <c r="O47" s="20">
        <v>20</v>
      </c>
      <c r="P47" s="20" t="s">
        <v>134</v>
      </c>
      <c r="V47" s="23" t="s">
        <v>135</v>
      </c>
      <c r="W47" s="19">
        <v>6.582</v>
      </c>
      <c r="X47" s="20" t="s">
        <v>237</v>
      </c>
      <c r="Y47" s="20" t="s">
        <v>235</v>
      </c>
      <c r="Z47" s="17" t="s">
        <v>194</v>
      </c>
      <c r="AA47" s="17" t="s">
        <v>238</v>
      </c>
      <c r="AB47" s="20" t="s">
        <v>163</v>
      </c>
    </row>
    <row r="48" spans="1:28" ht="12.75">
      <c r="A48" s="15">
        <v>24</v>
      </c>
      <c r="B48" s="16" t="s">
        <v>197</v>
      </c>
      <c r="C48" s="17" t="s">
        <v>239</v>
      </c>
      <c r="D48" s="18" t="s">
        <v>240</v>
      </c>
      <c r="E48" s="19">
        <v>3.52</v>
      </c>
      <c r="F48" s="20" t="s">
        <v>150</v>
      </c>
      <c r="H48" s="21">
        <f t="shared" si="1"/>
        <v>0</v>
      </c>
      <c r="J48" s="21">
        <f t="shared" si="2"/>
        <v>0</v>
      </c>
      <c r="K48" s="22">
        <v>0.00528</v>
      </c>
      <c r="L48" s="22">
        <f>E48*K48</f>
        <v>0.0185856</v>
      </c>
      <c r="O48" s="20">
        <v>20</v>
      </c>
      <c r="P48" s="20" t="s">
        <v>134</v>
      </c>
      <c r="V48" s="23" t="s">
        <v>135</v>
      </c>
      <c r="W48" s="19">
        <v>5.241</v>
      </c>
      <c r="X48" s="20" t="s">
        <v>241</v>
      </c>
      <c r="Y48" s="20" t="s">
        <v>239</v>
      </c>
      <c r="Z48" s="17" t="s">
        <v>194</v>
      </c>
      <c r="AA48" s="17" t="s">
        <v>242</v>
      </c>
      <c r="AB48" s="20" t="s">
        <v>163</v>
      </c>
    </row>
    <row r="49" spans="1:28" ht="12.75">
      <c r="A49" s="15">
        <v>25</v>
      </c>
      <c r="B49" s="16" t="s">
        <v>197</v>
      </c>
      <c r="C49" s="17" t="s">
        <v>243</v>
      </c>
      <c r="D49" s="18" t="s">
        <v>244</v>
      </c>
      <c r="E49" s="19">
        <v>3.52</v>
      </c>
      <c r="F49" s="20" t="s">
        <v>150</v>
      </c>
      <c r="H49" s="21">
        <f t="shared" si="1"/>
        <v>0</v>
      </c>
      <c r="J49" s="21">
        <f t="shared" si="2"/>
        <v>0</v>
      </c>
      <c r="O49" s="20">
        <v>20</v>
      </c>
      <c r="P49" s="20" t="s">
        <v>134</v>
      </c>
      <c r="V49" s="23" t="s">
        <v>135</v>
      </c>
      <c r="W49" s="19">
        <v>1.07</v>
      </c>
      <c r="X49" s="20" t="s">
        <v>245</v>
      </c>
      <c r="Y49" s="20" t="s">
        <v>243</v>
      </c>
      <c r="Z49" s="17" t="s">
        <v>194</v>
      </c>
      <c r="AA49" s="17" t="s">
        <v>246</v>
      </c>
      <c r="AB49" s="20" t="s">
        <v>163</v>
      </c>
    </row>
    <row r="50" spans="4:23" ht="12.75">
      <c r="D50" s="60" t="s">
        <v>179</v>
      </c>
      <c r="E50" s="61">
        <f>J50</f>
        <v>0</v>
      </c>
      <c r="H50" s="61">
        <f>SUM(H41:H49)</f>
        <v>0</v>
      </c>
      <c r="I50" s="61">
        <f>SUM(I41:I49)</f>
        <v>0</v>
      </c>
      <c r="J50" s="61">
        <f>SUM(J41:J49)</f>
        <v>0</v>
      </c>
      <c r="L50" s="62">
        <f>SUM(L41:L49)</f>
        <v>4.1179745400000005</v>
      </c>
      <c r="N50" s="63">
        <f>SUM(N41:N49)</f>
        <v>0</v>
      </c>
      <c r="W50" s="63">
        <f>SUM(W41:W49)</f>
        <v>21.217</v>
      </c>
    </row>
    <row r="52" ht="12.75">
      <c r="B52" s="59" t="s">
        <v>247</v>
      </c>
    </row>
    <row r="53" spans="1:28" ht="25.5">
      <c r="A53" s="15">
        <v>26</v>
      </c>
      <c r="B53" s="16" t="s">
        <v>248</v>
      </c>
      <c r="C53" s="17" t="s">
        <v>249</v>
      </c>
      <c r="D53" s="18" t="s">
        <v>250</v>
      </c>
      <c r="E53" s="19">
        <v>36.5</v>
      </c>
      <c r="F53" s="20" t="s">
        <v>150</v>
      </c>
      <c r="H53" s="21">
        <f>ROUND(E53*G53,2)</f>
        <v>0</v>
      </c>
      <c r="J53" s="21">
        <f>ROUND(E53*G53,2)</f>
        <v>0</v>
      </c>
      <c r="K53" s="22">
        <v>0.14041</v>
      </c>
      <c r="L53" s="22">
        <f>E53*K53</f>
        <v>5.124965</v>
      </c>
      <c r="O53" s="20">
        <v>20</v>
      </c>
      <c r="P53" s="20" t="s">
        <v>134</v>
      </c>
      <c r="V53" s="23" t="s">
        <v>135</v>
      </c>
      <c r="W53" s="19">
        <v>27.923</v>
      </c>
      <c r="X53" s="20" t="s">
        <v>251</v>
      </c>
      <c r="Y53" s="20" t="s">
        <v>249</v>
      </c>
      <c r="Z53" s="17" t="s">
        <v>252</v>
      </c>
      <c r="AA53" s="17" t="s">
        <v>134</v>
      </c>
      <c r="AB53" s="20" t="s">
        <v>138</v>
      </c>
    </row>
    <row r="54" spans="1:28" ht="12.75">
      <c r="A54" s="15">
        <v>27</v>
      </c>
      <c r="B54" s="16" t="s">
        <v>153</v>
      </c>
      <c r="C54" s="17" t="s">
        <v>253</v>
      </c>
      <c r="D54" s="18" t="s">
        <v>254</v>
      </c>
      <c r="E54" s="19">
        <v>37.595</v>
      </c>
      <c r="F54" s="20" t="s">
        <v>150</v>
      </c>
      <c r="I54" s="21">
        <f>ROUND(E54*G54,2)</f>
        <v>0</v>
      </c>
      <c r="J54" s="21">
        <f>ROUND(E54*G54,2)</f>
        <v>0</v>
      </c>
      <c r="K54" s="22">
        <v>0.126</v>
      </c>
      <c r="L54" s="22">
        <f>E54*K54</f>
        <v>4.7369699999999995</v>
      </c>
      <c r="O54" s="20">
        <v>20</v>
      </c>
      <c r="P54" s="20" t="s">
        <v>134</v>
      </c>
      <c r="V54" s="23" t="s">
        <v>135</v>
      </c>
      <c r="X54" s="20" t="s">
        <v>253</v>
      </c>
      <c r="Y54" s="20" t="s">
        <v>253</v>
      </c>
      <c r="Z54" s="17" t="s">
        <v>255</v>
      </c>
      <c r="AA54" s="17" t="s">
        <v>134</v>
      </c>
      <c r="AB54" s="20" t="s">
        <v>171</v>
      </c>
    </row>
    <row r="55" spans="4:23" ht="12.75">
      <c r="D55" s="60" t="s">
        <v>179</v>
      </c>
      <c r="E55" s="61">
        <f>J55</f>
        <v>0</v>
      </c>
      <c r="H55" s="61">
        <f>SUM(H51:H54)</f>
        <v>0</v>
      </c>
      <c r="I55" s="61">
        <f>SUM(I51:I54)</f>
        <v>0</v>
      </c>
      <c r="J55" s="61">
        <f>SUM(J51:J54)</f>
        <v>0</v>
      </c>
      <c r="L55" s="62">
        <f>SUM(L51:L54)</f>
        <v>9.861934999999999</v>
      </c>
      <c r="N55" s="63">
        <f>SUM(N51:N54)</f>
        <v>0</v>
      </c>
      <c r="W55" s="63">
        <f>SUM(W51:W54)</f>
        <v>27.923</v>
      </c>
    </row>
    <row r="57" ht="12.75">
      <c r="B57" s="59" t="s">
        <v>256</v>
      </c>
    </row>
    <row r="58" spans="1:28" ht="25.5">
      <c r="A58" s="15">
        <v>28</v>
      </c>
      <c r="B58" s="16" t="s">
        <v>257</v>
      </c>
      <c r="C58" s="17" t="s">
        <v>258</v>
      </c>
      <c r="D58" s="18" t="s">
        <v>259</v>
      </c>
      <c r="E58" s="19">
        <v>59.34</v>
      </c>
      <c r="F58" s="20" t="s">
        <v>150</v>
      </c>
      <c r="H58" s="21">
        <f>ROUND(E58*G58,2)</f>
        <v>0</v>
      </c>
      <c r="J58" s="21">
        <f>ROUND(E58*G58,2)</f>
        <v>0</v>
      </c>
      <c r="K58" s="22">
        <v>0.05731</v>
      </c>
      <c r="L58" s="22">
        <f>E58*K58</f>
        <v>3.4007754</v>
      </c>
      <c r="O58" s="20">
        <v>20</v>
      </c>
      <c r="P58" s="20" t="s">
        <v>134</v>
      </c>
      <c r="V58" s="23" t="s">
        <v>135</v>
      </c>
      <c r="W58" s="19">
        <v>59.221</v>
      </c>
      <c r="X58" s="20" t="s">
        <v>260</v>
      </c>
      <c r="Y58" s="20" t="s">
        <v>258</v>
      </c>
      <c r="Z58" s="17" t="s">
        <v>261</v>
      </c>
      <c r="AA58" s="17" t="s">
        <v>262</v>
      </c>
      <c r="AB58" s="20" t="s">
        <v>138</v>
      </c>
    </row>
    <row r="59" spans="1:28" ht="25.5">
      <c r="A59" s="15">
        <v>29</v>
      </c>
      <c r="B59" s="16" t="s">
        <v>197</v>
      </c>
      <c r="C59" s="17" t="s">
        <v>263</v>
      </c>
      <c r="D59" s="18" t="s">
        <v>264</v>
      </c>
      <c r="E59" s="19">
        <v>383.937</v>
      </c>
      <c r="F59" s="20" t="s">
        <v>150</v>
      </c>
      <c r="H59" s="21">
        <f>ROUND(E59*G59,2)</f>
        <v>0</v>
      </c>
      <c r="J59" s="21">
        <f>ROUND(E59*G59,2)</f>
        <v>0</v>
      </c>
      <c r="K59" s="22">
        <v>0.0034</v>
      </c>
      <c r="L59" s="22">
        <f>E59*K59</f>
        <v>1.3053858</v>
      </c>
      <c r="O59" s="20">
        <v>20</v>
      </c>
      <c r="P59" s="20" t="s">
        <v>134</v>
      </c>
      <c r="V59" s="23" t="s">
        <v>135</v>
      </c>
      <c r="W59" s="19">
        <v>141.673</v>
      </c>
      <c r="X59" s="20" t="s">
        <v>265</v>
      </c>
      <c r="Y59" s="20" t="s">
        <v>263</v>
      </c>
      <c r="Z59" s="17" t="s">
        <v>261</v>
      </c>
      <c r="AA59" s="17" t="s">
        <v>266</v>
      </c>
      <c r="AB59" s="20" t="s">
        <v>138</v>
      </c>
    </row>
    <row r="60" spans="1:28" ht="25.5">
      <c r="A60" s="15">
        <v>30</v>
      </c>
      <c r="B60" s="16" t="s">
        <v>197</v>
      </c>
      <c r="C60" s="17" t="s">
        <v>267</v>
      </c>
      <c r="D60" s="18" t="s">
        <v>268</v>
      </c>
      <c r="E60" s="19">
        <v>36.5</v>
      </c>
      <c r="F60" s="20" t="s">
        <v>150</v>
      </c>
      <c r="H60" s="21">
        <f>ROUND(E60*G60,2)</f>
        <v>0</v>
      </c>
      <c r="J60" s="21">
        <f>ROUND(E60*G60,2)</f>
        <v>0</v>
      </c>
      <c r="K60" s="22">
        <v>0.0057</v>
      </c>
      <c r="L60" s="22">
        <f>E60*K60</f>
        <v>0.20805</v>
      </c>
      <c r="O60" s="20">
        <v>20</v>
      </c>
      <c r="P60" s="20" t="s">
        <v>134</v>
      </c>
      <c r="V60" s="23" t="s">
        <v>135</v>
      </c>
      <c r="W60" s="19">
        <v>17.703</v>
      </c>
      <c r="X60" s="20" t="s">
        <v>269</v>
      </c>
      <c r="Y60" s="20" t="s">
        <v>267</v>
      </c>
      <c r="Z60" s="17" t="s">
        <v>261</v>
      </c>
      <c r="AA60" s="17" t="s">
        <v>266</v>
      </c>
      <c r="AB60" s="20" t="s">
        <v>138</v>
      </c>
    </row>
    <row r="61" spans="1:28" ht="12.75">
      <c r="A61" s="15">
        <v>31</v>
      </c>
      <c r="B61" s="16" t="s">
        <v>257</v>
      </c>
      <c r="C61" s="17" t="s">
        <v>270</v>
      </c>
      <c r="D61" s="18" t="s">
        <v>271</v>
      </c>
      <c r="E61" s="19">
        <v>486.487</v>
      </c>
      <c r="F61" s="20" t="s">
        <v>150</v>
      </c>
      <c r="H61" s="21">
        <f>ROUND(E61*G61,2)</f>
        <v>0</v>
      </c>
      <c r="J61" s="21">
        <f>ROUND(E61*G61,2)</f>
        <v>0</v>
      </c>
      <c r="O61" s="20">
        <v>20</v>
      </c>
      <c r="P61" s="20" t="s">
        <v>134</v>
      </c>
      <c r="V61" s="23" t="s">
        <v>135</v>
      </c>
      <c r="W61" s="19">
        <v>107.027</v>
      </c>
      <c r="X61" s="20" t="s">
        <v>272</v>
      </c>
      <c r="Y61" s="20" t="s">
        <v>270</v>
      </c>
      <c r="Z61" s="17" t="s">
        <v>261</v>
      </c>
      <c r="AA61" s="17" t="s">
        <v>273</v>
      </c>
      <c r="AB61" s="20" t="s">
        <v>138</v>
      </c>
    </row>
    <row r="62" spans="1:28" ht="25.5">
      <c r="A62" s="15">
        <v>32</v>
      </c>
      <c r="B62" s="16" t="s">
        <v>197</v>
      </c>
      <c r="C62" s="17" t="s">
        <v>274</v>
      </c>
      <c r="D62" s="18" t="s">
        <v>275</v>
      </c>
      <c r="E62" s="19">
        <v>59.34</v>
      </c>
      <c r="F62" s="20" t="s">
        <v>150</v>
      </c>
      <c r="H62" s="21">
        <f>ROUND(E62*G62,2)</f>
        <v>0</v>
      </c>
      <c r="J62" s="21">
        <f>ROUND(E62*G62,2)</f>
        <v>0</v>
      </c>
      <c r="K62" s="22">
        <v>0.00882</v>
      </c>
      <c r="L62" s="22">
        <f>E62*K62</f>
        <v>0.5233788</v>
      </c>
      <c r="O62" s="20">
        <v>20</v>
      </c>
      <c r="P62" s="20" t="s">
        <v>134</v>
      </c>
      <c r="V62" s="23" t="s">
        <v>135</v>
      </c>
      <c r="W62" s="19">
        <v>37.8</v>
      </c>
      <c r="X62" s="20" t="s">
        <v>276</v>
      </c>
      <c r="Y62" s="20" t="s">
        <v>274</v>
      </c>
      <c r="Z62" s="17" t="s">
        <v>261</v>
      </c>
      <c r="AA62" s="17" t="s">
        <v>277</v>
      </c>
      <c r="AB62" s="20" t="s">
        <v>138</v>
      </c>
    </row>
    <row r="63" spans="4:22" ht="12.75">
      <c r="D63" s="18" t="s">
        <v>278</v>
      </c>
      <c r="V63" s="23" t="s">
        <v>196</v>
      </c>
    </row>
    <row r="64" spans="1:28" ht="25.5">
      <c r="A64" s="15">
        <v>33</v>
      </c>
      <c r="B64" s="16" t="s">
        <v>197</v>
      </c>
      <c r="C64" s="17" t="s">
        <v>279</v>
      </c>
      <c r="D64" s="18" t="s">
        <v>280</v>
      </c>
      <c r="E64" s="19">
        <v>295.197</v>
      </c>
      <c r="F64" s="20" t="s">
        <v>150</v>
      </c>
      <c r="H64" s="21">
        <f>ROUND(E64*G64,2)</f>
        <v>0</v>
      </c>
      <c r="J64" s="21">
        <f>ROUND(E64*G64,2)</f>
        <v>0</v>
      </c>
      <c r="K64" s="22">
        <v>0.01036</v>
      </c>
      <c r="L64" s="22">
        <f>E64*K64</f>
        <v>3.05824092</v>
      </c>
      <c r="O64" s="20">
        <v>20</v>
      </c>
      <c r="P64" s="20" t="s">
        <v>134</v>
      </c>
      <c r="V64" s="23" t="s">
        <v>135</v>
      </c>
      <c r="W64" s="19">
        <v>202.8</v>
      </c>
      <c r="X64" s="20" t="s">
        <v>281</v>
      </c>
      <c r="Y64" s="20" t="s">
        <v>279</v>
      </c>
      <c r="Z64" s="17" t="s">
        <v>261</v>
      </c>
      <c r="AA64" s="17" t="s">
        <v>277</v>
      </c>
      <c r="AB64" s="20" t="s">
        <v>138</v>
      </c>
    </row>
    <row r="65" spans="1:28" ht="25.5">
      <c r="A65" s="15">
        <v>34</v>
      </c>
      <c r="B65" s="16" t="s">
        <v>197</v>
      </c>
      <c r="C65" s="17" t="s">
        <v>282</v>
      </c>
      <c r="D65" s="18" t="s">
        <v>283</v>
      </c>
      <c r="E65" s="19">
        <v>2.76</v>
      </c>
      <c r="F65" s="20" t="s">
        <v>150</v>
      </c>
      <c r="H65" s="21">
        <f>ROUND(E65*G65,2)</f>
        <v>0</v>
      </c>
      <c r="J65" s="21">
        <f>ROUND(E65*G65,2)</f>
        <v>0</v>
      </c>
      <c r="K65" s="22">
        <v>0.01639</v>
      </c>
      <c r="L65" s="22">
        <f>E65*K65</f>
        <v>0.04523639999999999</v>
      </c>
      <c r="O65" s="20">
        <v>20</v>
      </c>
      <c r="P65" s="20" t="s">
        <v>134</v>
      </c>
      <c r="V65" s="23" t="s">
        <v>135</v>
      </c>
      <c r="W65" s="19">
        <v>1.885</v>
      </c>
      <c r="X65" s="20" t="s">
        <v>284</v>
      </c>
      <c r="Y65" s="20" t="s">
        <v>282</v>
      </c>
      <c r="Z65" s="17" t="s">
        <v>261</v>
      </c>
      <c r="AA65" s="17" t="s">
        <v>277</v>
      </c>
      <c r="AB65" s="20" t="s">
        <v>138</v>
      </c>
    </row>
    <row r="66" spans="4:22" ht="12.75">
      <c r="D66" s="18" t="s">
        <v>285</v>
      </c>
      <c r="V66" s="23" t="s">
        <v>196</v>
      </c>
    </row>
    <row r="67" spans="1:28" ht="25.5">
      <c r="A67" s="15">
        <v>35</v>
      </c>
      <c r="B67" s="16" t="s">
        <v>197</v>
      </c>
      <c r="C67" s="17" t="s">
        <v>286</v>
      </c>
      <c r="D67" s="18" t="s">
        <v>287</v>
      </c>
      <c r="E67" s="19">
        <v>32.45</v>
      </c>
      <c r="F67" s="20" t="s">
        <v>150</v>
      </c>
      <c r="H67" s="21">
        <f>ROUND(E67*G67,2)</f>
        <v>0</v>
      </c>
      <c r="J67" s="21">
        <f>ROUND(E67*G67,2)</f>
        <v>0</v>
      </c>
      <c r="K67" s="22">
        <v>0.01864</v>
      </c>
      <c r="L67" s="22">
        <f>E67*K67</f>
        <v>0.6048680000000001</v>
      </c>
      <c r="O67" s="20">
        <v>20</v>
      </c>
      <c r="P67" s="20" t="s">
        <v>134</v>
      </c>
      <c r="V67" s="23" t="s">
        <v>135</v>
      </c>
      <c r="W67" s="19">
        <v>22.196</v>
      </c>
      <c r="X67" s="20" t="s">
        <v>288</v>
      </c>
      <c r="Y67" s="20" t="s">
        <v>286</v>
      </c>
      <c r="Z67" s="17" t="s">
        <v>261</v>
      </c>
      <c r="AA67" s="17" t="s">
        <v>277</v>
      </c>
      <c r="AB67" s="20" t="s">
        <v>138</v>
      </c>
    </row>
    <row r="68" spans="4:22" ht="12.75">
      <c r="D68" s="18" t="s">
        <v>289</v>
      </c>
      <c r="V68" s="23" t="s">
        <v>196</v>
      </c>
    </row>
    <row r="69" spans="1:28" ht="25.5">
      <c r="A69" s="15">
        <v>36</v>
      </c>
      <c r="B69" s="16" t="s">
        <v>197</v>
      </c>
      <c r="C69" s="17" t="s">
        <v>290</v>
      </c>
      <c r="D69" s="18" t="s">
        <v>291</v>
      </c>
      <c r="E69" s="19">
        <v>102.55</v>
      </c>
      <c r="F69" s="20" t="s">
        <v>150</v>
      </c>
      <c r="H69" s="21">
        <f>ROUND(E69*G69,2)</f>
        <v>0</v>
      </c>
      <c r="J69" s="21">
        <f>ROUND(E69*G69,2)</f>
        <v>0</v>
      </c>
      <c r="K69" s="22">
        <v>0.01058</v>
      </c>
      <c r="L69" s="22">
        <f>E69*K69</f>
        <v>1.0849790000000001</v>
      </c>
      <c r="O69" s="20">
        <v>20</v>
      </c>
      <c r="P69" s="20" t="s">
        <v>134</v>
      </c>
      <c r="V69" s="23" t="s">
        <v>135</v>
      </c>
      <c r="W69" s="19">
        <v>73.528</v>
      </c>
      <c r="X69" s="20" t="s">
        <v>292</v>
      </c>
      <c r="Y69" s="20" t="s">
        <v>290</v>
      </c>
      <c r="Z69" s="17" t="s">
        <v>219</v>
      </c>
      <c r="AA69" s="17" t="s">
        <v>134</v>
      </c>
      <c r="AB69" s="20" t="s">
        <v>293</v>
      </c>
    </row>
    <row r="70" spans="4:22" ht="12.75">
      <c r="D70" s="18" t="s">
        <v>294</v>
      </c>
      <c r="V70" s="23" t="s">
        <v>196</v>
      </c>
    </row>
    <row r="71" spans="1:28" ht="25.5">
      <c r="A71" s="15">
        <v>37</v>
      </c>
      <c r="B71" s="16" t="s">
        <v>197</v>
      </c>
      <c r="C71" s="17" t="s">
        <v>295</v>
      </c>
      <c r="D71" s="18" t="s">
        <v>296</v>
      </c>
      <c r="E71" s="19">
        <v>26.64</v>
      </c>
      <c r="F71" s="20" t="s">
        <v>150</v>
      </c>
      <c r="H71" s="21">
        <f aca="true" t="shared" si="3" ref="H71:H78">ROUND(E71*G71,2)</f>
        <v>0</v>
      </c>
      <c r="J71" s="21">
        <f aca="true" t="shared" si="4" ref="J71:J79">ROUND(E71*G71,2)</f>
        <v>0</v>
      </c>
      <c r="K71" s="22">
        <v>0.01254</v>
      </c>
      <c r="L71" s="22">
        <f>E71*K71</f>
        <v>0.3340656</v>
      </c>
      <c r="O71" s="20">
        <v>20</v>
      </c>
      <c r="P71" s="20" t="s">
        <v>134</v>
      </c>
      <c r="V71" s="23" t="s">
        <v>135</v>
      </c>
      <c r="W71" s="19">
        <v>19.128</v>
      </c>
      <c r="X71" s="20" t="s">
        <v>297</v>
      </c>
      <c r="Y71" s="20" t="s">
        <v>295</v>
      </c>
      <c r="Z71" s="17" t="s">
        <v>219</v>
      </c>
      <c r="AA71" s="17" t="s">
        <v>134</v>
      </c>
      <c r="AB71" s="20" t="s">
        <v>298</v>
      </c>
    </row>
    <row r="72" spans="1:28" ht="12.75">
      <c r="A72" s="15">
        <v>38</v>
      </c>
      <c r="B72" s="16" t="s">
        <v>197</v>
      </c>
      <c r="C72" s="17" t="s">
        <v>299</v>
      </c>
      <c r="D72" s="18" t="s">
        <v>300</v>
      </c>
      <c r="E72" s="19">
        <v>3.975</v>
      </c>
      <c r="F72" s="20" t="s">
        <v>133</v>
      </c>
      <c r="H72" s="21">
        <f t="shared" si="3"/>
        <v>0</v>
      </c>
      <c r="J72" s="21">
        <f t="shared" si="4"/>
        <v>0</v>
      </c>
      <c r="K72" s="22">
        <v>2.42103</v>
      </c>
      <c r="L72" s="22">
        <f>E72*K72</f>
        <v>9.62359425</v>
      </c>
      <c r="O72" s="20">
        <v>20</v>
      </c>
      <c r="P72" s="20" t="s">
        <v>134</v>
      </c>
      <c r="V72" s="23" t="s">
        <v>135</v>
      </c>
      <c r="W72" s="19">
        <v>8.773</v>
      </c>
      <c r="X72" s="20" t="s">
        <v>301</v>
      </c>
      <c r="Y72" s="20" t="s">
        <v>299</v>
      </c>
      <c r="Z72" s="17" t="s">
        <v>194</v>
      </c>
      <c r="AA72" s="17" t="s">
        <v>302</v>
      </c>
      <c r="AB72" s="20" t="s">
        <v>163</v>
      </c>
    </row>
    <row r="73" spans="1:28" ht="25.5">
      <c r="A73" s="15">
        <v>39</v>
      </c>
      <c r="B73" s="16" t="s">
        <v>197</v>
      </c>
      <c r="C73" s="17" t="s">
        <v>303</v>
      </c>
      <c r="D73" s="18" t="s">
        <v>304</v>
      </c>
      <c r="E73" s="19">
        <v>3.975</v>
      </c>
      <c r="F73" s="20" t="s">
        <v>133</v>
      </c>
      <c r="H73" s="21">
        <f t="shared" si="3"/>
        <v>0</v>
      </c>
      <c r="J73" s="21">
        <f t="shared" si="4"/>
        <v>0</v>
      </c>
      <c r="O73" s="20">
        <v>20</v>
      </c>
      <c r="P73" s="20" t="s">
        <v>134</v>
      </c>
      <c r="V73" s="23" t="s">
        <v>135</v>
      </c>
      <c r="W73" s="19">
        <v>0.815</v>
      </c>
      <c r="X73" s="20" t="s">
        <v>303</v>
      </c>
      <c r="Y73" s="20" t="s">
        <v>303</v>
      </c>
      <c r="Z73" s="17" t="s">
        <v>194</v>
      </c>
      <c r="AA73" s="17" t="s">
        <v>305</v>
      </c>
      <c r="AB73" s="20" t="s">
        <v>138</v>
      </c>
    </row>
    <row r="74" spans="1:28" ht="12.75">
      <c r="A74" s="15">
        <v>40</v>
      </c>
      <c r="B74" s="16" t="s">
        <v>197</v>
      </c>
      <c r="C74" s="17" t="s">
        <v>306</v>
      </c>
      <c r="D74" s="18" t="s">
        <v>307</v>
      </c>
      <c r="E74" s="19">
        <v>5.25</v>
      </c>
      <c r="F74" s="20" t="s">
        <v>150</v>
      </c>
      <c r="H74" s="21">
        <f t="shared" si="3"/>
        <v>0</v>
      </c>
      <c r="J74" s="21">
        <f t="shared" si="4"/>
        <v>0</v>
      </c>
      <c r="K74" s="22">
        <v>0.00863</v>
      </c>
      <c r="L74" s="22">
        <f>E74*K74</f>
        <v>0.0453075</v>
      </c>
      <c r="O74" s="20">
        <v>20</v>
      </c>
      <c r="P74" s="20" t="s">
        <v>134</v>
      </c>
      <c r="V74" s="23" t="s">
        <v>135</v>
      </c>
      <c r="W74" s="19">
        <v>2.079</v>
      </c>
      <c r="X74" s="20" t="s">
        <v>306</v>
      </c>
      <c r="Y74" s="20" t="s">
        <v>306</v>
      </c>
      <c r="Z74" s="17" t="s">
        <v>194</v>
      </c>
      <c r="AA74" s="17" t="s">
        <v>308</v>
      </c>
      <c r="AB74" s="20" t="s">
        <v>163</v>
      </c>
    </row>
    <row r="75" spans="1:28" ht="12.75">
      <c r="A75" s="15">
        <v>41</v>
      </c>
      <c r="B75" s="16" t="s">
        <v>197</v>
      </c>
      <c r="C75" s="17" t="s">
        <v>309</v>
      </c>
      <c r="D75" s="18" t="s">
        <v>310</v>
      </c>
      <c r="E75" s="19">
        <v>5.25</v>
      </c>
      <c r="F75" s="20" t="s">
        <v>150</v>
      </c>
      <c r="H75" s="21">
        <f t="shared" si="3"/>
        <v>0</v>
      </c>
      <c r="J75" s="21">
        <f t="shared" si="4"/>
        <v>0</v>
      </c>
      <c r="O75" s="20">
        <v>20</v>
      </c>
      <c r="P75" s="20" t="s">
        <v>134</v>
      </c>
      <c r="V75" s="23" t="s">
        <v>135</v>
      </c>
      <c r="W75" s="19">
        <v>1.26</v>
      </c>
      <c r="X75" s="20" t="s">
        <v>309</v>
      </c>
      <c r="Y75" s="20" t="s">
        <v>309</v>
      </c>
      <c r="Z75" s="17" t="s">
        <v>194</v>
      </c>
      <c r="AA75" s="17" t="s">
        <v>311</v>
      </c>
      <c r="AB75" s="20" t="s">
        <v>163</v>
      </c>
    </row>
    <row r="76" spans="1:28" ht="12.75">
      <c r="A76" s="15">
        <v>42</v>
      </c>
      <c r="B76" s="16" t="s">
        <v>197</v>
      </c>
      <c r="C76" s="17" t="s">
        <v>312</v>
      </c>
      <c r="D76" s="18" t="s">
        <v>313</v>
      </c>
      <c r="E76" s="19">
        <v>0.288</v>
      </c>
      <c r="F76" s="20" t="s">
        <v>233</v>
      </c>
      <c r="H76" s="21">
        <f t="shared" si="3"/>
        <v>0</v>
      </c>
      <c r="J76" s="21">
        <f t="shared" si="4"/>
        <v>0</v>
      </c>
      <c r="K76" s="22">
        <v>0.98901</v>
      </c>
      <c r="L76" s="22">
        <f>E76*K76</f>
        <v>0.28483487999999996</v>
      </c>
      <c r="O76" s="20">
        <v>20</v>
      </c>
      <c r="P76" s="20" t="s">
        <v>134</v>
      </c>
      <c r="V76" s="23" t="s">
        <v>135</v>
      </c>
      <c r="W76" s="19">
        <v>4.387</v>
      </c>
      <c r="X76" s="20" t="s">
        <v>312</v>
      </c>
      <c r="Y76" s="20" t="s">
        <v>312</v>
      </c>
      <c r="Z76" s="17" t="s">
        <v>194</v>
      </c>
      <c r="AA76" s="17" t="s">
        <v>314</v>
      </c>
      <c r="AB76" s="20" t="s">
        <v>163</v>
      </c>
    </row>
    <row r="77" spans="1:28" ht="12.75">
      <c r="A77" s="15">
        <v>43</v>
      </c>
      <c r="B77" s="16" t="s">
        <v>197</v>
      </c>
      <c r="C77" s="17" t="s">
        <v>315</v>
      </c>
      <c r="D77" s="18" t="s">
        <v>316</v>
      </c>
      <c r="E77" s="19">
        <v>13.25</v>
      </c>
      <c r="F77" s="20" t="s">
        <v>133</v>
      </c>
      <c r="H77" s="21">
        <f t="shared" si="3"/>
        <v>0</v>
      </c>
      <c r="J77" s="21">
        <f t="shared" si="4"/>
        <v>0</v>
      </c>
      <c r="K77" s="22">
        <v>1.837</v>
      </c>
      <c r="L77" s="22">
        <f>E77*K77</f>
        <v>24.34025</v>
      </c>
      <c r="O77" s="20">
        <v>20</v>
      </c>
      <c r="P77" s="20" t="s">
        <v>134</v>
      </c>
      <c r="V77" s="23" t="s">
        <v>135</v>
      </c>
      <c r="W77" s="19">
        <v>21.624</v>
      </c>
      <c r="X77" s="20" t="s">
        <v>315</v>
      </c>
      <c r="Y77" s="20" t="s">
        <v>315</v>
      </c>
      <c r="Z77" s="17" t="s">
        <v>208</v>
      </c>
      <c r="AA77" s="17" t="s">
        <v>317</v>
      </c>
      <c r="AB77" s="20" t="s">
        <v>163</v>
      </c>
    </row>
    <row r="78" spans="1:28" ht="12.75">
      <c r="A78" s="15">
        <v>44</v>
      </c>
      <c r="B78" s="16" t="s">
        <v>197</v>
      </c>
      <c r="C78" s="17" t="s">
        <v>318</v>
      </c>
      <c r="D78" s="18" t="s">
        <v>319</v>
      </c>
      <c r="E78" s="19">
        <v>42.5</v>
      </c>
      <c r="F78" s="20" t="s">
        <v>16</v>
      </c>
      <c r="H78" s="21">
        <f t="shared" si="3"/>
        <v>0</v>
      </c>
      <c r="J78" s="21">
        <f t="shared" si="4"/>
        <v>0</v>
      </c>
      <c r="K78" s="22">
        <v>0.00884</v>
      </c>
      <c r="L78" s="22">
        <f>E78*K78</f>
        <v>0.37570000000000003</v>
      </c>
      <c r="O78" s="20">
        <v>20</v>
      </c>
      <c r="P78" s="20" t="s">
        <v>134</v>
      </c>
      <c r="V78" s="23" t="s">
        <v>135</v>
      </c>
      <c r="W78" s="19">
        <v>15.725</v>
      </c>
      <c r="X78" s="20" t="s">
        <v>320</v>
      </c>
      <c r="Y78" s="20" t="s">
        <v>318</v>
      </c>
      <c r="Z78" s="17" t="s">
        <v>321</v>
      </c>
      <c r="AA78" s="17" t="s">
        <v>322</v>
      </c>
      <c r="AB78" s="20" t="s">
        <v>138</v>
      </c>
    </row>
    <row r="79" spans="1:28" ht="12.75">
      <c r="A79" s="15">
        <v>45</v>
      </c>
      <c r="B79" s="16" t="s">
        <v>153</v>
      </c>
      <c r="C79" s="17" t="s">
        <v>323</v>
      </c>
      <c r="D79" s="18" t="s">
        <v>324</v>
      </c>
      <c r="E79" s="19">
        <v>42.5</v>
      </c>
      <c r="F79" s="20" t="s">
        <v>16</v>
      </c>
      <c r="I79" s="21">
        <f>ROUND(E79*G79,2)</f>
        <v>0</v>
      </c>
      <c r="J79" s="21">
        <f t="shared" si="4"/>
        <v>0</v>
      </c>
      <c r="O79" s="20">
        <v>20</v>
      </c>
      <c r="P79" s="20" t="s">
        <v>134</v>
      </c>
      <c r="V79" s="23" t="s">
        <v>135</v>
      </c>
      <c r="X79" s="20" t="s">
        <v>323</v>
      </c>
      <c r="Y79" s="20" t="s">
        <v>323</v>
      </c>
      <c r="Z79" s="17" t="s">
        <v>325</v>
      </c>
      <c r="AA79" s="17" t="s">
        <v>134</v>
      </c>
      <c r="AB79" s="20" t="s">
        <v>138</v>
      </c>
    </row>
    <row r="80" spans="4:23" ht="12.75">
      <c r="D80" s="60" t="s">
        <v>179</v>
      </c>
      <c r="E80" s="61">
        <f>J80</f>
        <v>0</v>
      </c>
      <c r="H80" s="61">
        <f>SUM(H56:H79)</f>
        <v>0</v>
      </c>
      <c r="I80" s="61">
        <f>SUM(I56:I79)</f>
        <v>0</v>
      </c>
      <c r="J80" s="61">
        <f>SUM(J56:J79)</f>
        <v>0</v>
      </c>
      <c r="L80" s="62">
        <f>SUM(L56:L79)</f>
        <v>45.23466655000001</v>
      </c>
      <c r="N80" s="63">
        <f>SUM(N56:N79)</f>
        <v>0</v>
      </c>
      <c r="W80" s="63">
        <f>SUM(W56:W79)</f>
        <v>737.6240000000001</v>
      </c>
    </row>
    <row r="82" ht="12.75">
      <c r="B82" s="59" t="s">
        <v>326</v>
      </c>
    </row>
    <row r="83" spans="1:28" ht="25.5">
      <c r="A83" s="15">
        <v>46</v>
      </c>
      <c r="B83" s="16" t="s">
        <v>327</v>
      </c>
      <c r="C83" s="17" t="s">
        <v>328</v>
      </c>
      <c r="D83" s="18" t="s">
        <v>329</v>
      </c>
      <c r="E83" s="19">
        <v>516.52</v>
      </c>
      <c r="F83" s="20" t="s">
        <v>150</v>
      </c>
      <c r="H83" s="21">
        <f aca="true" t="shared" si="5" ref="H83:H98">ROUND(E83*G83,2)</f>
        <v>0</v>
      </c>
      <c r="J83" s="21">
        <f aca="true" t="shared" si="6" ref="J83:J98">ROUND(E83*G83,2)</f>
        <v>0</v>
      </c>
      <c r="O83" s="20">
        <v>20</v>
      </c>
      <c r="P83" s="20" t="s">
        <v>134</v>
      </c>
      <c r="V83" s="23" t="s">
        <v>135</v>
      </c>
      <c r="W83" s="19">
        <v>96.589</v>
      </c>
      <c r="X83" s="20" t="s">
        <v>330</v>
      </c>
      <c r="Y83" s="20" t="s">
        <v>328</v>
      </c>
      <c r="Z83" s="17" t="s">
        <v>331</v>
      </c>
      <c r="AA83" s="17" t="s">
        <v>332</v>
      </c>
      <c r="AB83" s="20" t="s">
        <v>138</v>
      </c>
    </row>
    <row r="84" spans="1:28" ht="25.5">
      <c r="A84" s="15">
        <v>47</v>
      </c>
      <c r="B84" s="16" t="s">
        <v>327</v>
      </c>
      <c r="C84" s="17" t="s">
        <v>333</v>
      </c>
      <c r="D84" s="18" t="s">
        <v>334</v>
      </c>
      <c r="E84" s="19">
        <v>516.52</v>
      </c>
      <c r="F84" s="20" t="s">
        <v>150</v>
      </c>
      <c r="H84" s="21">
        <f t="shared" si="5"/>
        <v>0</v>
      </c>
      <c r="J84" s="21">
        <f t="shared" si="6"/>
        <v>0</v>
      </c>
      <c r="K84" s="22">
        <v>0.0007</v>
      </c>
      <c r="L84" s="22">
        <f>E84*K84</f>
        <v>0.361564</v>
      </c>
      <c r="O84" s="20">
        <v>20</v>
      </c>
      <c r="P84" s="20" t="s">
        <v>134</v>
      </c>
      <c r="V84" s="23" t="s">
        <v>135</v>
      </c>
      <c r="W84" s="19">
        <v>3.099</v>
      </c>
      <c r="X84" s="20" t="s">
        <v>335</v>
      </c>
      <c r="Y84" s="20" t="s">
        <v>333</v>
      </c>
      <c r="Z84" s="17" t="s">
        <v>331</v>
      </c>
      <c r="AA84" s="17" t="s">
        <v>336</v>
      </c>
      <c r="AB84" s="20" t="s">
        <v>138</v>
      </c>
    </row>
    <row r="85" spans="1:28" ht="25.5">
      <c r="A85" s="15">
        <v>48</v>
      </c>
      <c r="B85" s="16" t="s">
        <v>327</v>
      </c>
      <c r="C85" s="17" t="s">
        <v>337</v>
      </c>
      <c r="D85" s="18" t="s">
        <v>338</v>
      </c>
      <c r="E85" s="19">
        <v>516.52</v>
      </c>
      <c r="F85" s="20" t="s">
        <v>150</v>
      </c>
      <c r="H85" s="21">
        <f t="shared" si="5"/>
        <v>0</v>
      </c>
      <c r="J85" s="21">
        <f t="shared" si="6"/>
        <v>0</v>
      </c>
      <c r="O85" s="20">
        <v>20</v>
      </c>
      <c r="P85" s="20" t="s">
        <v>134</v>
      </c>
      <c r="V85" s="23" t="s">
        <v>135</v>
      </c>
      <c r="W85" s="19">
        <v>55.268</v>
      </c>
      <c r="X85" s="20" t="s">
        <v>339</v>
      </c>
      <c r="Y85" s="20" t="s">
        <v>337</v>
      </c>
      <c r="Z85" s="17" t="s">
        <v>331</v>
      </c>
      <c r="AA85" s="17" t="s">
        <v>340</v>
      </c>
      <c r="AB85" s="20" t="s">
        <v>138</v>
      </c>
    </row>
    <row r="86" spans="1:28" ht="12.75">
      <c r="A86" s="15">
        <v>49</v>
      </c>
      <c r="B86" s="16" t="s">
        <v>197</v>
      </c>
      <c r="C86" s="17" t="s">
        <v>341</v>
      </c>
      <c r="D86" s="18" t="s">
        <v>342</v>
      </c>
      <c r="E86" s="19">
        <v>66.55</v>
      </c>
      <c r="F86" s="20" t="s">
        <v>16</v>
      </c>
      <c r="H86" s="21">
        <f t="shared" si="5"/>
        <v>0</v>
      </c>
      <c r="J86" s="21">
        <f t="shared" si="6"/>
        <v>0</v>
      </c>
      <c r="O86" s="20">
        <v>20</v>
      </c>
      <c r="P86" s="20" t="s">
        <v>134</v>
      </c>
      <c r="V86" s="23" t="s">
        <v>135</v>
      </c>
      <c r="W86" s="19">
        <v>12.511</v>
      </c>
      <c r="X86" s="20" t="s">
        <v>343</v>
      </c>
      <c r="Y86" s="20" t="s">
        <v>341</v>
      </c>
      <c r="Z86" s="17" t="s">
        <v>261</v>
      </c>
      <c r="AA86" s="17" t="s">
        <v>344</v>
      </c>
      <c r="AB86" s="20" t="s">
        <v>138</v>
      </c>
    </row>
    <row r="87" spans="1:28" ht="12.75">
      <c r="A87" s="15">
        <v>50</v>
      </c>
      <c r="B87" s="16" t="s">
        <v>197</v>
      </c>
      <c r="C87" s="17" t="s">
        <v>345</v>
      </c>
      <c r="D87" s="18" t="s">
        <v>346</v>
      </c>
      <c r="E87" s="19">
        <v>264.64</v>
      </c>
      <c r="F87" s="20" t="s">
        <v>16</v>
      </c>
      <c r="H87" s="21">
        <f t="shared" si="5"/>
        <v>0</v>
      </c>
      <c r="J87" s="21">
        <f t="shared" si="6"/>
        <v>0</v>
      </c>
      <c r="O87" s="20">
        <v>20</v>
      </c>
      <c r="P87" s="20" t="s">
        <v>134</v>
      </c>
      <c r="V87" s="23" t="s">
        <v>135</v>
      </c>
      <c r="W87" s="19">
        <v>24.876</v>
      </c>
      <c r="X87" s="20" t="s">
        <v>347</v>
      </c>
      <c r="Y87" s="20" t="s">
        <v>345</v>
      </c>
      <c r="Z87" s="17" t="s">
        <v>261</v>
      </c>
      <c r="AA87" s="17" t="s">
        <v>344</v>
      </c>
      <c r="AB87" s="20" t="s">
        <v>138</v>
      </c>
    </row>
    <row r="88" spans="1:28" ht="12.75">
      <c r="A88" s="15">
        <v>51</v>
      </c>
      <c r="B88" s="16" t="s">
        <v>197</v>
      </c>
      <c r="C88" s="17" t="s">
        <v>348</v>
      </c>
      <c r="D88" s="18" t="s">
        <v>349</v>
      </c>
      <c r="E88" s="19">
        <v>179.8</v>
      </c>
      <c r="F88" s="20" t="s">
        <v>16</v>
      </c>
      <c r="H88" s="21">
        <f t="shared" si="5"/>
        <v>0</v>
      </c>
      <c r="J88" s="21">
        <f t="shared" si="6"/>
        <v>0</v>
      </c>
      <c r="O88" s="20">
        <v>20</v>
      </c>
      <c r="P88" s="20" t="s">
        <v>134</v>
      </c>
      <c r="V88" s="23" t="s">
        <v>135</v>
      </c>
      <c r="W88" s="19">
        <v>16.901</v>
      </c>
      <c r="X88" s="20" t="s">
        <v>350</v>
      </c>
      <c r="Y88" s="20" t="s">
        <v>348</v>
      </c>
      <c r="Z88" s="17" t="s">
        <v>261</v>
      </c>
      <c r="AA88" s="17" t="s">
        <v>344</v>
      </c>
      <c r="AB88" s="20" t="s">
        <v>138</v>
      </c>
    </row>
    <row r="89" spans="1:28" ht="12.75">
      <c r="A89" s="15">
        <v>52</v>
      </c>
      <c r="B89" s="16" t="s">
        <v>351</v>
      </c>
      <c r="C89" s="17" t="s">
        <v>352</v>
      </c>
      <c r="D89" s="18" t="s">
        <v>353</v>
      </c>
      <c r="E89" s="19">
        <v>4.37</v>
      </c>
      <c r="F89" s="20" t="s">
        <v>133</v>
      </c>
      <c r="H89" s="21">
        <f t="shared" si="5"/>
        <v>0</v>
      </c>
      <c r="J89" s="21">
        <f t="shared" si="6"/>
        <v>0</v>
      </c>
      <c r="M89" s="19">
        <v>2</v>
      </c>
      <c r="N89" s="19">
        <f>E89*M89</f>
        <v>8.74</v>
      </c>
      <c r="O89" s="20">
        <v>20</v>
      </c>
      <c r="P89" s="20" t="s">
        <v>134</v>
      </c>
      <c r="V89" s="23" t="s">
        <v>135</v>
      </c>
      <c r="W89" s="19">
        <v>28.51</v>
      </c>
      <c r="X89" s="20" t="s">
        <v>354</v>
      </c>
      <c r="Y89" s="20" t="s">
        <v>352</v>
      </c>
      <c r="Z89" s="17" t="s">
        <v>355</v>
      </c>
      <c r="AA89" s="17" t="s">
        <v>356</v>
      </c>
      <c r="AB89" s="20" t="s">
        <v>138</v>
      </c>
    </row>
    <row r="90" spans="1:28" ht="12.75">
      <c r="A90" s="15">
        <v>53</v>
      </c>
      <c r="B90" s="16" t="s">
        <v>351</v>
      </c>
      <c r="C90" s="17" t="s">
        <v>357</v>
      </c>
      <c r="D90" s="18" t="s">
        <v>358</v>
      </c>
      <c r="E90" s="19">
        <v>7.2</v>
      </c>
      <c r="F90" s="20" t="s">
        <v>133</v>
      </c>
      <c r="H90" s="21">
        <f t="shared" si="5"/>
        <v>0</v>
      </c>
      <c r="J90" s="21">
        <f t="shared" si="6"/>
        <v>0</v>
      </c>
      <c r="K90" s="22">
        <v>0.0015</v>
      </c>
      <c r="L90" s="22">
        <f>E90*K90</f>
        <v>0.0108</v>
      </c>
      <c r="M90" s="19">
        <v>2.2</v>
      </c>
      <c r="N90" s="19">
        <f>E90*M90</f>
        <v>15.840000000000002</v>
      </c>
      <c r="O90" s="20">
        <v>20</v>
      </c>
      <c r="P90" s="20" t="s">
        <v>134</v>
      </c>
      <c r="V90" s="23" t="s">
        <v>135</v>
      </c>
      <c r="W90" s="19">
        <v>36.454</v>
      </c>
      <c r="X90" s="20" t="s">
        <v>359</v>
      </c>
      <c r="Y90" s="20" t="s">
        <v>357</v>
      </c>
      <c r="Z90" s="17" t="s">
        <v>355</v>
      </c>
      <c r="AA90" s="17" t="s">
        <v>360</v>
      </c>
      <c r="AB90" s="20" t="s">
        <v>138</v>
      </c>
    </row>
    <row r="91" spans="1:28" ht="12.75">
      <c r="A91" s="15">
        <v>54</v>
      </c>
      <c r="B91" s="16" t="s">
        <v>351</v>
      </c>
      <c r="C91" s="17" t="s">
        <v>361</v>
      </c>
      <c r="D91" s="18" t="s">
        <v>362</v>
      </c>
      <c r="E91" s="19">
        <v>2</v>
      </c>
      <c r="F91" s="20" t="s">
        <v>160</v>
      </c>
      <c r="H91" s="21">
        <f t="shared" si="5"/>
        <v>0</v>
      </c>
      <c r="J91" s="21">
        <f t="shared" si="6"/>
        <v>0</v>
      </c>
      <c r="K91" s="22">
        <v>0.0005</v>
      </c>
      <c r="L91" s="22">
        <f>E91*K91</f>
        <v>0.001</v>
      </c>
      <c r="M91" s="19">
        <v>0.015</v>
      </c>
      <c r="N91" s="19">
        <f>E91*M91</f>
        <v>0.03</v>
      </c>
      <c r="O91" s="20">
        <v>20</v>
      </c>
      <c r="P91" s="20" t="s">
        <v>134</v>
      </c>
      <c r="V91" s="23" t="s">
        <v>135</v>
      </c>
      <c r="W91" s="19">
        <v>1.434</v>
      </c>
      <c r="X91" s="20" t="s">
        <v>363</v>
      </c>
      <c r="Y91" s="20" t="s">
        <v>361</v>
      </c>
      <c r="Z91" s="17" t="s">
        <v>355</v>
      </c>
      <c r="AA91" s="17" t="s">
        <v>364</v>
      </c>
      <c r="AB91" s="20" t="s">
        <v>163</v>
      </c>
    </row>
    <row r="92" spans="1:28" ht="12.75">
      <c r="A92" s="15">
        <v>55</v>
      </c>
      <c r="B92" s="16" t="s">
        <v>351</v>
      </c>
      <c r="C92" s="17" t="s">
        <v>365</v>
      </c>
      <c r="D92" s="18" t="s">
        <v>366</v>
      </c>
      <c r="E92" s="19">
        <v>32.85</v>
      </c>
      <c r="F92" s="20" t="s">
        <v>150</v>
      </c>
      <c r="H92" s="21">
        <f t="shared" si="5"/>
        <v>0</v>
      </c>
      <c r="J92" s="21">
        <f t="shared" si="6"/>
        <v>0</v>
      </c>
      <c r="M92" s="19">
        <v>0.089</v>
      </c>
      <c r="N92" s="19">
        <f>E92*M92</f>
        <v>2.92365</v>
      </c>
      <c r="O92" s="20">
        <v>20</v>
      </c>
      <c r="P92" s="20" t="s">
        <v>134</v>
      </c>
      <c r="V92" s="23" t="s">
        <v>135</v>
      </c>
      <c r="W92" s="19">
        <v>16.655</v>
      </c>
      <c r="X92" s="20" t="s">
        <v>367</v>
      </c>
      <c r="Y92" s="20" t="s">
        <v>365</v>
      </c>
      <c r="Z92" s="17" t="s">
        <v>355</v>
      </c>
      <c r="AA92" s="17" t="s">
        <v>368</v>
      </c>
      <c r="AB92" s="20" t="s">
        <v>138</v>
      </c>
    </row>
    <row r="93" spans="1:28" ht="12.75">
      <c r="A93" s="15">
        <v>56</v>
      </c>
      <c r="B93" s="16" t="s">
        <v>351</v>
      </c>
      <c r="C93" s="17" t="s">
        <v>369</v>
      </c>
      <c r="D93" s="18" t="s">
        <v>370</v>
      </c>
      <c r="E93" s="19">
        <v>30.923</v>
      </c>
      <c r="F93" s="20" t="s">
        <v>233</v>
      </c>
      <c r="H93" s="21">
        <f t="shared" si="5"/>
        <v>0</v>
      </c>
      <c r="J93" s="21">
        <f t="shared" si="6"/>
        <v>0</v>
      </c>
      <c r="O93" s="20">
        <v>20</v>
      </c>
      <c r="P93" s="20" t="s">
        <v>134</v>
      </c>
      <c r="V93" s="23" t="s">
        <v>135</v>
      </c>
      <c r="W93" s="19">
        <v>16.729</v>
      </c>
      <c r="X93" s="20" t="s">
        <v>371</v>
      </c>
      <c r="Y93" s="20" t="s">
        <v>369</v>
      </c>
      <c r="Z93" s="17" t="s">
        <v>355</v>
      </c>
      <c r="AA93" s="17" t="s">
        <v>372</v>
      </c>
      <c r="AB93" s="20" t="s">
        <v>138</v>
      </c>
    </row>
    <row r="94" spans="1:28" ht="12.75">
      <c r="A94" s="15">
        <v>57</v>
      </c>
      <c r="B94" s="16" t="s">
        <v>351</v>
      </c>
      <c r="C94" s="17" t="s">
        <v>373</v>
      </c>
      <c r="D94" s="18" t="s">
        <v>374</v>
      </c>
      <c r="E94" s="19">
        <v>773.075</v>
      </c>
      <c r="F94" s="20" t="s">
        <v>233</v>
      </c>
      <c r="H94" s="21">
        <f t="shared" si="5"/>
        <v>0</v>
      </c>
      <c r="J94" s="21">
        <f t="shared" si="6"/>
        <v>0</v>
      </c>
      <c r="O94" s="20">
        <v>20</v>
      </c>
      <c r="P94" s="20" t="s">
        <v>134</v>
      </c>
      <c r="V94" s="23" t="s">
        <v>135</v>
      </c>
      <c r="X94" s="20" t="s">
        <v>375</v>
      </c>
      <c r="Y94" s="20" t="s">
        <v>373</v>
      </c>
      <c r="Z94" s="17" t="s">
        <v>355</v>
      </c>
      <c r="AA94" s="17" t="s">
        <v>376</v>
      </c>
      <c r="AB94" s="20" t="s">
        <v>138</v>
      </c>
    </row>
    <row r="95" spans="1:28" ht="12.75">
      <c r="A95" s="15">
        <v>58</v>
      </c>
      <c r="B95" s="16" t="s">
        <v>351</v>
      </c>
      <c r="C95" s="17" t="s">
        <v>377</v>
      </c>
      <c r="D95" s="18" t="s">
        <v>378</v>
      </c>
      <c r="E95" s="19">
        <v>30.923</v>
      </c>
      <c r="F95" s="20" t="s">
        <v>233</v>
      </c>
      <c r="H95" s="21">
        <f t="shared" si="5"/>
        <v>0</v>
      </c>
      <c r="J95" s="21">
        <f t="shared" si="6"/>
        <v>0</v>
      </c>
      <c r="O95" s="20">
        <v>20</v>
      </c>
      <c r="P95" s="20" t="s">
        <v>134</v>
      </c>
      <c r="V95" s="23" t="s">
        <v>135</v>
      </c>
      <c r="W95" s="19">
        <v>34.85</v>
      </c>
      <c r="X95" s="20" t="s">
        <v>379</v>
      </c>
      <c r="Y95" s="20" t="s">
        <v>377</v>
      </c>
      <c r="Z95" s="17" t="s">
        <v>355</v>
      </c>
      <c r="AA95" s="17" t="s">
        <v>380</v>
      </c>
      <c r="AB95" s="20" t="s">
        <v>138</v>
      </c>
    </row>
    <row r="96" spans="1:28" ht="12.75">
      <c r="A96" s="15">
        <v>59</v>
      </c>
      <c r="B96" s="16" t="s">
        <v>351</v>
      </c>
      <c r="C96" s="17" t="s">
        <v>381</v>
      </c>
      <c r="D96" s="18" t="s">
        <v>382</v>
      </c>
      <c r="E96" s="19">
        <v>61.846</v>
      </c>
      <c r="F96" s="20" t="s">
        <v>233</v>
      </c>
      <c r="H96" s="21">
        <f t="shared" si="5"/>
        <v>0</v>
      </c>
      <c r="J96" s="21">
        <f t="shared" si="6"/>
        <v>0</v>
      </c>
      <c r="O96" s="20">
        <v>20</v>
      </c>
      <c r="P96" s="20" t="s">
        <v>134</v>
      </c>
      <c r="V96" s="23" t="s">
        <v>135</v>
      </c>
      <c r="W96" s="19">
        <v>7.793</v>
      </c>
      <c r="X96" s="20" t="s">
        <v>383</v>
      </c>
      <c r="Y96" s="20" t="s">
        <v>381</v>
      </c>
      <c r="Z96" s="17" t="s">
        <v>355</v>
      </c>
      <c r="AA96" s="17" t="s">
        <v>384</v>
      </c>
      <c r="AB96" s="20" t="s">
        <v>138</v>
      </c>
    </row>
    <row r="97" spans="1:28" ht="25.5">
      <c r="A97" s="15">
        <v>60</v>
      </c>
      <c r="B97" s="16" t="s">
        <v>351</v>
      </c>
      <c r="C97" s="17" t="s">
        <v>385</v>
      </c>
      <c r="D97" s="18" t="s">
        <v>386</v>
      </c>
      <c r="E97" s="19">
        <v>30.923</v>
      </c>
      <c r="F97" s="20" t="s">
        <v>233</v>
      </c>
      <c r="H97" s="21">
        <f t="shared" si="5"/>
        <v>0</v>
      </c>
      <c r="J97" s="21">
        <f t="shared" si="6"/>
        <v>0</v>
      </c>
      <c r="O97" s="20">
        <v>20</v>
      </c>
      <c r="P97" s="20" t="s">
        <v>134</v>
      </c>
      <c r="V97" s="23" t="s">
        <v>135</v>
      </c>
      <c r="X97" s="20" t="s">
        <v>387</v>
      </c>
      <c r="Y97" s="20" t="s">
        <v>385</v>
      </c>
      <c r="Z97" s="17" t="s">
        <v>355</v>
      </c>
      <c r="AA97" s="17" t="s">
        <v>388</v>
      </c>
      <c r="AB97" s="20" t="s">
        <v>298</v>
      </c>
    </row>
    <row r="98" spans="1:28" ht="12.75">
      <c r="A98" s="15">
        <v>61</v>
      </c>
      <c r="B98" s="16" t="s">
        <v>197</v>
      </c>
      <c r="C98" s="17" t="s">
        <v>389</v>
      </c>
      <c r="D98" s="18" t="s">
        <v>390</v>
      </c>
      <c r="E98" s="19">
        <v>101.784</v>
      </c>
      <c r="F98" s="20" t="s">
        <v>233</v>
      </c>
      <c r="H98" s="21">
        <f t="shared" si="5"/>
        <v>0</v>
      </c>
      <c r="J98" s="21">
        <f t="shared" si="6"/>
        <v>0</v>
      </c>
      <c r="O98" s="20">
        <v>20</v>
      </c>
      <c r="P98" s="20" t="s">
        <v>134</v>
      </c>
      <c r="V98" s="23" t="s">
        <v>135</v>
      </c>
      <c r="W98" s="19">
        <v>82.547</v>
      </c>
      <c r="X98" s="20" t="s">
        <v>389</v>
      </c>
      <c r="Y98" s="20" t="s">
        <v>389</v>
      </c>
      <c r="Z98" s="17" t="s">
        <v>391</v>
      </c>
      <c r="AA98" s="17" t="s">
        <v>392</v>
      </c>
      <c r="AB98" s="20" t="s">
        <v>138</v>
      </c>
    </row>
    <row r="99" spans="4:23" ht="12.75">
      <c r="D99" s="60" t="s">
        <v>179</v>
      </c>
      <c r="E99" s="61">
        <f>J99</f>
        <v>0</v>
      </c>
      <c r="H99" s="61">
        <f>SUM(H81:H98)</f>
        <v>0</v>
      </c>
      <c r="I99" s="61">
        <f>SUM(I81:I98)</f>
        <v>0</v>
      </c>
      <c r="J99" s="61">
        <f>SUM(J81:J98)</f>
        <v>0</v>
      </c>
      <c r="L99" s="62">
        <f>SUM(L81:L98)</f>
        <v>0.373364</v>
      </c>
      <c r="N99" s="63">
        <f>SUM(N81:N98)</f>
        <v>27.53365</v>
      </c>
      <c r="W99" s="63">
        <f>SUM(W81:W98)</f>
        <v>434.216</v>
      </c>
    </row>
    <row r="101" spans="4:23" ht="12.75">
      <c r="D101" s="60" t="s">
        <v>393</v>
      </c>
      <c r="E101" s="63">
        <f>J101</f>
        <v>0</v>
      </c>
      <c r="H101" s="61">
        <f>H25+H34+H40+H50+H55+H80+H99</f>
        <v>0</v>
      </c>
      <c r="I101" s="61">
        <f>I25+I34+I40+I50+I55+I80+I99</f>
        <v>0</v>
      </c>
      <c r="J101" s="61">
        <f>J25+J34+J40+J50+J55+J80+J99</f>
        <v>0</v>
      </c>
      <c r="L101" s="62">
        <f>L25+L34+L40+L50+L55+L80+L99</f>
        <v>99.54236479000001</v>
      </c>
      <c r="N101" s="63">
        <f>N25+N34+N40+N50+N55+N80+N99</f>
        <v>27.53365</v>
      </c>
      <c r="W101" s="63">
        <f>W25+W34+W40+W50+W55+W80+W99</f>
        <v>1363.2930000000001</v>
      </c>
    </row>
    <row r="103" ht="12.75">
      <c r="B103" s="58" t="s">
        <v>394</v>
      </c>
    </row>
    <row r="104" ht="12.75">
      <c r="B104" s="59" t="s">
        <v>395</v>
      </c>
    </row>
    <row r="105" spans="1:28" ht="25.5">
      <c r="A105" s="15">
        <v>62</v>
      </c>
      <c r="B105" s="16" t="s">
        <v>396</v>
      </c>
      <c r="C105" s="17" t="s">
        <v>397</v>
      </c>
      <c r="D105" s="18" t="s">
        <v>398</v>
      </c>
      <c r="E105" s="19">
        <v>28.35</v>
      </c>
      <c r="F105" s="20" t="s">
        <v>150</v>
      </c>
      <c r="H105" s="21">
        <f>ROUND(E105*G105,2)</f>
        <v>0</v>
      </c>
      <c r="J105" s="21">
        <f aca="true" t="shared" si="7" ref="J105:J114">ROUND(E105*G105,2)</f>
        <v>0</v>
      </c>
      <c r="K105" s="22">
        <v>0.00017</v>
      </c>
      <c r="L105" s="22">
        <f aca="true" t="shared" si="8" ref="L105:L110">E105*K105</f>
        <v>0.004819500000000001</v>
      </c>
      <c r="O105" s="20">
        <v>20</v>
      </c>
      <c r="P105" s="20" t="s">
        <v>134</v>
      </c>
      <c r="V105" s="23" t="s">
        <v>399</v>
      </c>
      <c r="W105" s="19">
        <v>0.964</v>
      </c>
      <c r="X105" s="20" t="s">
        <v>397</v>
      </c>
      <c r="Y105" s="20" t="s">
        <v>397</v>
      </c>
      <c r="Z105" s="17" t="s">
        <v>400</v>
      </c>
      <c r="AA105" s="17" t="s">
        <v>401</v>
      </c>
      <c r="AB105" s="20" t="s">
        <v>163</v>
      </c>
    </row>
    <row r="106" spans="1:28" ht="12.75">
      <c r="A106" s="15">
        <v>63</v>
      </c>
      <c r="B106" s="16" t="s">
        <v>153</v>
      </c>
      <c r="C106" s="17" t="s">
        <v>402</v>
      </c>
      <c r="D106" s="18" t="s">
        <v>403</v>
      </c>
      <c r="E106" s="19">
        <v>0.009</v>
      </c>
      <c r="F106" s="20" t="s">
        <v>233</v>
      </c>
      <c r="I106" s="21">
        <f>ROUND(E106*G106,2)</f>
        <v>0</v>
      </c>
      <c r="J106" s="21">
        <f t="shared" si="7"/>
        <v>0</v>
      </c>
      <c r="K106" s="22">
        <v>1</v>
      </c>
      <c r="L106" s="22">
        <f t="shared" si="8"/>
        <v>0.009</v>
      </c>
      <c r="O106" s="20">
        <v>20</v>
      </c>
      <c r="P106" s="20" t="s">
        <v>134</v>
      </c>
      <c r="V106" s="23" t="s">
        <v>399</v>
      </c>
      <c r="X106" s="20" t="s">
        <v>402</v>
      </c>
      <c r="Y106" s="20" t="s">
        <v>402</v>
      </c>
      <c r="Z106" s="17" t="s">
        <v>404</v>
      </c>
      <c r="AA106" s="17" t="s">
        <v>134</v>
      </c>
      <c r="AB106" s="20" t="s">
        <v>178</v>
      </c>
    </row>
    <row r="107" spans="1:28" ht="12.75">
      <c r="A107" s="15">
        <v>64</v>
      </c>
      <c r="B107" s="16" t="s">
        <v>396</v>
      </c>
      <c r="C107" s="17" t="s">
        <v>405</v>
      </c>
      <c r="D107" s="18" t="s">
        <v>406</v>
      </c>
      <c r="E107" s="19">
        <v>28.35</v>
      </c>
      <c r="F107" s="20" t="s">
        <v>150</v>
      </c>
      <c r="H107" s="21">
        <f>ROUND(E107*G107,2)</f>
        <v>0</v>
      </c>
      <c r="J107" s="21">
        <f t="shared" si="7"/>
        <v>0</v>
      </c>
      <c r="K107" s="22">
        <v>0.00057</v>
      </c>
      <c r="L107" s="22">
        <f t="shared" si="8"/>
        <v>0.0161595</v>
      </c>
      <c r="O107" s="20">
        <v>20</v>
      </c>
      <c r="P107" s="20" t="s">
        <v>134</v>
      </c>
      <c r="V107" s="23" t="s">
        <v>399</v>
      </c>
      <c r="W107" s="19">
        <v>6.407</v>
      </c>
      <c r="X107" s="20" t="s">
        <v>405</v>
      </c>
      <c r="Y107" s="20" t="s">
        <v>405</v>
      </c>
      <c r="Z107" s="17" t="s">
        <v>400</v>
      </c>
      <c r="AA107" s="17" t="s">
        <v>407</v>
      </c>
      <c r="AB107" s="20" t="s">
        <v>163</v>
      </c>
    </row>
    <row r="108" spans="1:28" ht="12.75">
      <c r="A108" s="15">
        <v>65</v>
      </c>
      <c r="B108" s="16" t="s">
        <v>153</v>
      </c>
      <c r="C108" s="17" t="s">
        <v>408</v>
      </c>
      <c r="D108" s="18" t="s">
        <v>409</v>
      </c>
      <c r="E108" s="19">
        <v>32.603</v>
      </c>
      <c r="F108" s="20" t="s">
        <v>150</v>
      </c>
      <c r="I108" s="21">
        <f>ROUND(E108*G108,2)</f>
        <v>0</v>
      </c>
      <c r="J108" s="21">
        <f t="shared" si="7"/>
        <v>0</v>
      </c>
      <c r="K108" s="22">
        <v>0.0045</v>
      </c>
      <c r="L108" s="22">
        <f t="shared" si="8"/>
        <v>0.1467135</v>
      </c>
      <c r="O108" s="20">
        <v>20</v>
      </c>
      <c r="P108" s="20" t="s">
        <v>134</v>
      </c>
      <c r="V108" s="23" t="s">
        <v>399</v>
      </c>
      <c r="X108" s="20" t="s">
        <v>408</v>
      </c>
      <c r="Y108" s="20" t="s">
        <v>408</v>
      </c>
      <c r="Z108" s="17" t="s">
        <v>410</v>
      </c>
      <c r="AA108" s="17" t="s">
        <v>134</v>
      </c>
      <c r="AB108" s="20" t="s">
        <v>138</v>
      </c>
    </row>
    <row r="109" spans="1:28" ht="12.75">
      <c r="A109" s="15">
        <v>66</v>
      </c>
      <c r="B109" s="16" t="s">
        <v>396</v>
      </c>
      <c r="C109" s="17" t="s">
        <v>411</v>
      </c>
      <c r="D109" s="18" t="s">
        <v>412</v>
      </c>
      <c r="E109" s="19">
        <v>281.22</v>
      </c>
      <c r="F109" s="20" t="s">
        <v>150</v>
      </c>
      <c r="H109" s="21">
        <f>ROUND(E109*G109,2)</f>
        <v>0</v>
      </c>
      <c r="J109" s="21">
        <f t="shared" si="7"/>
        <v>0</v>
      </c>
      <c r="K109" s="22">
        <v>3E-05</v>
      </c>
      <c r="L109" s="22">
        <f t="shared" si="8"/>
        <v>0.0084366</v>
      </c>
      <c r="O109" s="20">
        <v>20</v>
      </c>
      <c r="P109" s="20" t="s">
        <v>134</v>
      </c>
      <c r="V109" s="23" t="s">
        <v>399</v>
      </c>
      <c r="W109" s="19">
        <v>97.865</v>
      </c>
      <c r="X109" s="20" t="s">
        <v>413</v>
      </c>
      <c r="Y109" s="20" t="s">
        <v>411</v>
      </c>
      <c r="Z109" s="17" t="s">
        <v>400</v>
      </c>
      <c r="AA109" s="17" t="s">
        <v>414</v>
      </c>
      <c r="AB109" s="20" t="s">
        <v>138</v>
      </c>
    </row>
    <row r="110" spans="1:28" ht="12.75">
      <c r="A110" s="15">
        <v>67</v>
      </c>
      <c r="B110" s="16" t="s">
        <v>153</v>
      </c>
      <c r="C110" s="17" t="s">
        <v>415</v>
      </c>
      <c r="D110" s="18" t="s">
        <v>416</v>
      </c>
      <c r="E110" s="19">
        <v>314.966</v>
      </c>
      <c r="F110" s="20" t="s">
        <v>150</v>
      </c>
      <c r="I110" s="21">
        <f>ROUND(E110*G110,2)</f>
        <v>0</v>
      </c>
      <c r="J110" s="21">
        <f t="shared" si="7"/>
        <v>0</v>
      </c>
      <c r="K110" s="22">
        <v>0.00254</v>
      </c>
      <c r="L110" s="22">
        <f t="shared" si="8"/>
        <v>0.8000136400000001</v>
      </c>
      <c r="O110" s="20">
        <v>20</v>
      </c>
      <c r="P110" s="20" t="s">
        <v>134</v>
      </c>
      <c r="V110" s="23" t="s">
        <v>399</v>
      </c>
      <c r="X110" s="20" t="s">
        <v>415</v>
      </c>
      <c r="Y110" s="20" t="s">
        <v>415</v>
      </c>
      <c r="Z110" s="17" t="s">
        <v>417</v>
      </c>
      <c r="AA110" s="17" t="s">
        <v>134</v>
      </c>
      <c r="AB110" s="20" t="s">
        <v>171</v>
      </c>
    </row>
    <row r="111" spans="1:28" ht="12.75">
      <c r="A111" s="15">
        <v>68</v>
      </c>
      <c r="B111" s="16" t="s">
        <v>396</v>
      </c>
      <c r="C111" s="17" t="s">
        <v>418</v>
      </c>
      <c r="D111" s="18" t="s">
        <v>419</v>
      </c>
      <c r="E111" s="19">
        <v>281.22</v>
      </c>
      <c r="F111" s="20" t="s">
        <v>150</v>
      </c>
      <c r="H111" s="21">
        <f>ROUND(E111*G111,2)</f>
        <v>0</v>
      </c>
      <c r="J111" s="21">
        <f t="shared" si="7"/>
        <v>0</v>
      </c>
      <c r="O111" s="20">
        <v>20</v>
      </c>
      <c r="P111" s="20" t="s">
        <v>134</v>
      </c>
      <c r="V111" s="23" t="s">
        <v>399</v>
      </c>
      <c r="W111" s="19">
        <v>30.372</v>
      </c>
      <c r="X111" s="20" t="s">
        <v>420</v>
      </c>
      <c r="Y111" s="20" t="s">
        <v>418</v>
      </c>
      <c r="Z111" s="17" t="s">
        <v>400</v>
      </c>
      <c r="AA111" s="17" t="s">
        <v>421</v>
      </c>
      <c r="AB111" s="20" t="s">
        <v>138</v>
      </c>
    </row>
    <row r="112" spans="1:28" ht="12.75">
      <c r="A112" s="15">
        <v>69</v>
      </c>
      <c r="B112" s="16" t="s">
        <v>153</v>
      </c>
      <c r="C112" s="17" t="s">
        <v>422</v>
      </c>
      <c r="D112" s="18" t="s">
        <v>423</v>
      </c>
      <c r="E112" s="19">
        <v>590.562</v>
      </c>
      <c r="F112" s="20" t="s">
        <v>150</v>
      </c>
      <c r="I112" s="21">
        <f>ROUND(E112*G112,2)</f>
        <v>0</v>
      </c>
      <c r="J112" s="21">
        <f t="shared" si="7"/>
        <v>0</v>
      </c>
      <c r="K112" s="22">
        <v>0.0003</v>
      </c>
      <c r="L112" s="22">
        <f>E112*K112</f>
        <v>0.17716859999999998</v>
      </c>
      <c r="O112" s="20">
        <v>20</v>
      </c>
      <c r="P112" s="20" t="s">
        <v>134</v>
      </c>
      <c r="V112" s="23" t="s">
        <v>399</v>
      </c>
      <c r="X112" s="20" t="s">
        <v>422</v>
      </c>
      <c r="Y112" s="20" t="s">
        <v>422</v>
      </c>
      <c r="Z112" s="17" t="s">
        <v>424</v>
      </c>
      <c r="AA112" s="17" t="s">
        <v>134</v>
      </c>
      <c r="AB112" s="20" t="s">
        <v>425</v>
      </c>
    </row>
    <row r="113" spans="1:28" ht="12.75">
      <c r="A113" s="15">
        <v>70</v>
      </c>
      <c r="B113" s="16" t="s">
        <v>396</v>
      </c>
      <c r="C113" s="17" t="s">
        <v>426</v>
      </c>
      <c r="D113" s="18" t="s">
        <v>427</v>
      </c>
      <c r="E113" s="19">
        <v>281.22</v>
      </c>
      <c r="F113" s="20" t="s">
        <v>150</v>
      </c>
      <c r="H113" s="21">
        <f>ROUND(E113*G113,2)</f>
        <v>0</v>
      </c>
      <c r="J113" s="21">
        <f t="shared" si="7"/>
        <v>0</v>
      </c>
      <c r="O113" s="20">
        <v>20</v>
      </c>
      <c r="P113" s="20" t="s">
        <v>134</v>
      </c>
      <c r="V113" s="23" t="s">
        <v>399</v>
      </c>
      <c r="W113" s="19">
        <v>37.121</v>
      </c>
      <c r="X113" s="20" t="s">
        <v>428</v>
      </c>
      <c r="Y113" s="20" t="s">
        <v>426</v>
      </c>
      <c r="Z113" s="17" t="s">
        <v>400</v>
      </c>
      <c r="AA113" s="17" t="s">
        <v>429</v>
      </c>
      <c r="AB113" s="20" t="s">
        <v>138</v>
      </c>
    </row>
    <row r="114" spans="1:28" ht="12.75">
      <c r="A114" s="15">
        <v>71</v>
      </c>
      <c r="B114" s="16" t="s">
        <v>396</v>
      </c>
      <c r="C114" s="17" t="s">
        <v>430</v>
      </c>
      <c r="D114" s="18" t="s">
        <v>431</v>
      </c>
      <c r="E114" s="19">
        <v>59.195</v>
      </c>
      <c r="F114" s="20" t="s">
        <v>120</v>
      </c>
      <c r="H114" s="21">
        <f>ROUND(E114*G114,2)</f>
        <v>0</v>
      </c>
      <c r="J114" s="21">
        <f t="shared" si="7"/>
        <v>0</v>
      </c>
      <c r="O114" s="20">
        <v>20</v>
      </c>
      <c r="P114" s="20" t="s">
        <v>134</v>
      </c>
      <c r="V114" s="23" t="s">
        <v>399</v>
      </c>
      <c r="X114" s="20" t="s">
        <v>432</v>
      </c>
      <c r="Y114" s="20" t="s">
        <v>430</v>
      </c>
      <c r="Z114" s="17" t="s">
        <v>400</v>
      </c>
      <c r="AA114" s="17" t="s">
        <v>433</v>
      </c>
      <c r="AB114" s="20" t="s">
        <v>138</v>
      </c>
    </row>
    <row r="115" spans="4:23" ht="12.75">
      <c r="D115" s="60" t="s">
        <v>179</v>
      </c>
      <c r="E115" s="61">
        <f>J115</f>
        <v>0</v>
      </c>
      <c r="H115" s="61">
        <f>SUM(H102:H114)</f>
        <v>0</v>
      </c>
      <c r="I115" s="61">
        <f>SUM(I102:I114)</f>
        <v>0</v>
      </c>
      <c r="J115" s="61">
        <f>SUM(J102:J114)</f>
        <v>0</v>
      </c>
      <c r="L115" s="62">
        <f>SUM(L102:L114)</f>
        <v>1.16231134</v>
      </c>
      <c r="N115" s="63">
        <f>SUM(N102:N114)</f>
        <v>0</v>
      </c>
      <c r="W115" s="63">
        <f>SUM(W102:W114)</f>
        <v>172.729</v>
      </c>
    </row>
    <row r="117" ht="12.75">
      <c r="B117" s="59" t="s">
        <v>434</v>
      </c>
    </row>
    <row r="118" spans="1:28" ht="12.75">
      <c r="A118" s="15">
        <v>72</v>
      </c>
      <c r="B118" s="16" t="s">
        <v>435</v>
      </c>
      <c r="C118" s="17" t="s">
        <v>436</v>
      </c>
      <c r="D118" s="18" t="s">
        <v>437</v>
      </c>
      <c r="E118" s="19">
        <v>108.79</v>
      </c>
      <c r="F118" s="20" t="s">
        <v>150</v>
      </c>
      <c r="H118" s="21">
        <f>ROUND(E118*G118,2)</f>
        <v>0</v>
      </c>
      <c r="J118" s="21">
        <f>ROUND(E118*G118,2)</f>
        <v>0</v>
      </c>
      <c r="M118" s="19">
        <v>0.01</v>
      </c>
      <c r="N118" s="19">
        <f>E118*M118</f>
        <v>1.0879</v>
      </c>
      <c r="O118" s="20">
        <v>20</v>
      </c>
      <c r="P118" s="20" t="s">
        <v>134</v>
      </c>
      <c r="V118" s="23" t="s">
        <v>399</v>
      </c>
      <c r="W118" s="19">
        <v>3.916</v>
      </c>
      <c r="X118" s="20" t="s">
        <v>438</v>
      </c>
      <c r="Y118" s="20" t="s">
        <v>436</v>
      </c>
      <c r="Z118" s="17" t="s">
        <v>439</v>
      </c>
      <c r="AA118" s="17" t="s">
        <v>440</v>
      </c>
      <c r="AB118" s="20" t="s">
        <v>138</v>
      </c>
    </row>
    <row r="119" spans="1:28" ht="12.75">
      <c r="A119" s="15">
        <v>73</v>
      </c>
      <c r="B119" s="16" t="s">
        <v>435</v>
      </c>
      <c r="C119" s="17" t="s">
        <v>441</v>
      </c>
      <c r="D119" s="18" t="s">
        <v>442</v>
      </c>
      <c r="E119" s="19">
        <v>215</v>
      </c>
      <c r="F119" s="20" t="s">
        <v>150</v>
      </c>
      <c r="H119" s="21">
        <f>ROUND(E119*G119,2)</f>
        <v>0</v>
      </c>
      <c r="J119" s="21">
        <f>ROUND(E119*G119,2)</f>
        <v>0</v>
      </c>
      <c r="O119" s="20">
        <v>20</v>
      </c>
      <c r="P119" s="20" t="s">
        <v>134</v>
      </c>
      <c r="V119" s="23" t="s">
        <v>399</v>
      </c>
      <c r="W119" s="19">
        <v>4.73</v>
      </c>
      <c r="X119" s="20" t="s">
        <v>441</v>
      </c>
      <c r="Y119" s="20" t="s">
        <v>441</v>
      </c>
      <c r="Z119" s="17" t="s">
        <v>439</v>
      </c>
      <c r="AA119" s="17" t="s">
        <v>443</v>
      </c>
      <c r="AB119" s="20" t="s">
        <v>298</v>
      </c>
    </row>
    <row r="120" spans="1:28" ht="12.75">
      <c r="A120" s="15">
        <v>74</v>
      </c>
      <c r="B120" s="16" t="s">
        <v>153</v>
      </c>
      <c r="C120" s="17" t="s">
        <v>444</v>
      </c>
      <c r="D120" s="18" t="s">
        <v>445</v>
      </c>
      <c r="E120" s="19">
        <v>27.09</v>
      </c>
      <c r="F120" s="20" t="s">
        <v>233</v>
      </c>
      <c r="I120" s="21">
        <f>ROUND(E120*G120,2)</f>
        <v>0</v>
      </c>
      <c r="J120" s="21">
        <f>ROUND(E120*G120,2)</f>
        <v>0</v>
      </c>
      <c r="O120" s="20">
        <v>20</v>
      </c>
      <c r="P120" s="20" t="s">
        <v>134</v>
      </c>
      <c r="V120" s="23" t="s">
        <v>399</v>
      </c>
      <c r="X120" s="20" t="s">
        <v>444</v>
      </c>
      <c r="Y120" s="20" t="s">
        <v>444</v>
      </c>
      <c r="Z120" s="17" t="s">
        <v>219</v>
      </c>
      <c r="AA120" s="17" t="s">
        <v>134</v>
      </c>
      <c r="AB120" s="20" t="s">
        <v>425</v>
      </c>
    </row>
    <row r="121" spans="1:28" ht="12.75">
      <c r="A121" s="15">
        <v>75</v>
      </c>
      <c r="B121" s="16" t="s">
        <v>435</v>
      </c>
      <c r="C121" s="17" t="s">
        <v>446</v>
      </c>
      <c r="D121" s="18" t="s">
        <v>447</v>
      </c>
      <c r="E121" s="19">
        <v>15.92</v>
      </c>
      <c r="F121" s="20" t="s">
        <v>120</v>
      </c>
      <c r="H121" s="21">
        <f>ROUND(E121*G121,2)</f>
        <v>0</v>
      </c>
      <c r="J121" s="21">
        <f>ROUND(E121*G121,2)</f>
        <v>0</v>
      </c>
      <c r="O121" s="20">
        <v>20</v>
      </c>
      <c r="P121" s="20" t="s">
        <v>134</v>
      </c>
      <c r="V121" s="23" t="s">
        <v>399</v>
      </c>
      <c r="X121" s="20" t="s">
        <v>448</v>
      </c>
      <c r="Y121" s="20" t="s">
        <v>446</v>
      </c>
      <c r="Z121" s="17" t="s">
        <v>400</v>
      </c>
      <c r="AA121" s="17" t="s">
        <v>449</v>
      </c>
      <c r="AB121" s="20" t="s">
        <v>138</v>
      </c>
    </row>
    <row r="122" spans="4:23" ht="12.75">
      <c r="D122" s="60" t="s">
        <v>179</v>
      </c>
      <c r="E122" s="61">
        <f>J122</f>
        <v>0</v>
      </c>
      <c r="H122" s="61">
        <f>SUM(H116:H121)</f>
        <v>0</v>
      </c>
      <c r="I122" s="61">
        <f>SUM(I116:I121)</f>
        <v>0</v>
      </c>
      <c r="J122" s="61">
        <f>SUM(J116:J121)</f>
        <v>0</v>
      </c>
      <c r="L122" s="62">
        <f>SUM(L116:L121)</f>
        <v>0</v>
      </c>
      <c r="N122" s="63">
        <f>SUM(N116:N121)</f>
        <v>1.0879</v>
      </c>
      <c r="W122" s="63">
        <f>SUM(W116:W121)</f>
        <v>8.646</v>
      </c>
    </row>
    <row r="124" ht="12.75">
      <c r="B124" s="59" t="s">
        <v>450</v>
      </c>
    </row>
    <row r="125" spans="1:28" ht="12.75">
      <c r="A125" s="15">
        <v>76</v>
      </c>
      <c r="B125" s="16" t="s">
        <v>451</v>
      </c>
      <c r="C125" s="17" t="s">
        <v>452</v>
      </c>
      <c r="D125" s="18" t="s">
        <v>453</v>
      </c>
      <c r="E125" s="19">
        <v>215</v>
      </c>
      <c r="F125" s="20" t="s">
        <v>150</v>
      </c>
      <c r="H125" s="21">
        <f>ROUND(E125*G125,2)</f>
        <v>0</v>
      </c>
      <c r="J125" s="21">
        <f>ROUND(E125*G125,2)</f>
        <v>0</v>
      </c>
      <c r="M125" s="19">
        <v>0.003</v>
      </c>
      <c r="N125" s="19">
        <f>E125*M125</f>
        <v>0.645</v>
      </c>
      <c r="O125" s="20">
        <v>20</v>
      </c>
      <c r="P125" s="20" t="s">
        <v>134</v>
      </c>
      <c r="V125" s="23" t="s">
        <v>399</v>
      </c>
      <c r="W125" s="19">
        <v>35.045</v>
      </c>
      <c r="X125" s="20" t="s">
        <v>454</v>
      </c>
      <c r="Y125" s="20" t="s">
        <v>452</v>
      </c>
      <c r="Z125" s="17" t="s">
        <v>455</v>
      </c>
      <c r="AA125" s="17" t="s">
        <v>456</v>
      </c>
      <c r="AB125" s="20" t="s">
        <v>138</v>
      </c>
    </row>
    <row r="126" spans="1:28" ht="12.75">
      <c r="A126" s="15">
        <v>77</v>
      </c>
      <c r="B126" s="16" t="s">
        <v>451</v>
      </c>
      <c r="C126" s="17" t="s">
        <v>457</v>
      </c>
      <c r="D126" s="18" t="s">
        <v>458</v>
      </c>
      <c r="E126" s="19">
        <v>215</v>
      </c>
      <c r="F126" s="20" t="s">
        <v>150</v>
      </c>
      <c r="H126" s="21">
        <f>ROUND(E126*G126,2)</f>
        <v>0</v>
      </c>
      <c r="J126" s="21">
        <f>ROUND(E126*G126,2)</f>
        <v>0</v>
      </c>
      <c r="K126" s="22">
        <v>0.001</v>
      </c>
      <c r="L126" s="22">
        <f>E126*K126</f>
        <v>0.215</v>
      </c>
      <c r="O126" s="20">
        <v>20</v>
      </c>
      <c r="P126" s="20" t="s">
        <v>134</v>
      </c>
      <c r="V126" s="23" t="s">
        <v>399</v>
      </c>
      <c r="W126" s="19">
        <v>29.24</v>
      </c>
      <c r="X126" s="20" t="s">
        <v>459</v>
      </c>
      <c r="Y126" s="20" t="s">
        <v>457</v>
      </c>
      <c r="Z126" s="17" t="s">
        <v>455</v>
      </c>
      <c r="AA126" s="17" t="s">
        <v>460</v>
      </c>
      <c r="AB126" s="20" t="s">
        <v>138</v>
      </c>
    </row>
    <row r="127" spans="1:28" ht="12.75">
      <c r="A127" s="15">
        <v>78</v>
      </c>
      <c r="B127" s="16" t="s">
        <v>153</v>
      </c>
      <c r="C127" s="17" t="s">
        <v>461</v>
      </c>
      <c r="D127" s="18" t="s">
        <v>462</v>
      </c>
      <c r="E127" s="19">
        <v>85.923</v>
      </c>
      <c r="F127" s="20" t="s">
        <v>133</v>
      </c>
      <c r="I127" s="21">
        <f>ROUND(E127*G127,2)</f>
        <v>0</v>
      </c>
      <c r="J127" s="21">
        <f>ROUND(E127*G127,2)</f>
        <v>0</v>
      </c>
      <c r="O127" s="20">
        <v>20</v>
      </c>
      <c r="P127" s="20" t="s">
        <v>134</v>
      </c>
      <c r="V127" s="23" t="s">
        <v>399</v>
      </c>
      <c r="X127" s="20" t="s">
        <v>461</v>
      </c>
      <c r="Y127" s="20" t="s">
        <v>461</v>
      </c>
      <c r="Z127" s="17" t="s">
        <v>219</v>
      </c>
      <c r="AA127" s="17" t="s">
        <v>134</v>
      </c>
      <c r="AB127" s="20" t="s">
        <v>171</v>
      </c>
    </row>
    <row r="128" spans="1:28" ht="12.75">
      <c r="A128" s="15">
        <v>79</v>
      </c>
      <c r="B128" s="16" t="s">
        <v>451</v>
      </c>
      <c r="C128" s="17" t="s">
        <v>463</v>
      </c>
      <c r="D128" s="18" t="s">
        <v>464</v>
      </c>
      <c r="E128" s="19">
        <v>86.232</v>
      </c>
      <c r="F128" s="20" t="s">
        <v>120</v>
      </c>
      <c r="H128" s="21">
        <f>ROUND(E128*G128,2)</f>
        <v>0</v>
      </c>
      <c r="J128" s="21">
        <f>ROUND(E128*G128,2)</f>
        <v>0</v>
      </c>
      <c r="O128" s="20">
        <v>20</v>
      </c>
      <c r="P128" s="20" t="s">
        <v>134</v>
      </c>
      <c r="V128" s="23" t="s">
        <v>399</v>
      </c>
      <c r="X128" s="20" t="s">
        <v>465</v>
      </c>
      <c r="Y128" s="20" t="s">
        <v>463</v>
      </c>
      <c r="Z128" s="17" t="s">
        <v>455</v>
      </c>
      <c r="AA128" s="17" t="s">
        <v>466</v>
      </c>
      <c r="AB128" s="20" t="s">
        <v>138</v>
      </c>
    </row>
    <row r="129" spans="4:23" ht="12.75">
      <c r="D129" s="60" t="s">
        <v>179</v>
      </c>
      <c r="E129" s="61">
        <f>J129</f>
        <v>0</v>
      </c>
      <c r="H129" s="61">
        <f>SUM(H123:H128)</f>
        <v>0</v>
      </c>
      <c r="I129" s="61">
        <f>SUM(I123:I128)</f>
        <v>0</v>
      </c>
      <c r="J129" s="61">
        <f>SUM(J123:J128)</f>
        <v>0</v>
      </c>
      <c r="L129" s="62">
        <f>SUM(L123:L128)</f>
        <v>0.215</v>
      </c>
      <c r="N129" s="63">
        <f>SUM(N123:N128)</f>
        <v>0.645</v>
      </c>
      <c r="W129" s="63">
        <f>SUM(W123:W128)</f>
        <v>64.285</v>
      </c>
    </row>
    <row r="131" ht="12.75">
      <c r="B131" s="59" t="s">
        <v>467</v>
      </c>
    </row>
    <row r="132" spans="1:28" ht="25.5">
      <c r="A132" s="15">
        <v>80</v>
      </c>
      <c r="B132" s="16" t="s">
        <v>468</v>
      </c>
      <c r="C132" s="17" t="s">
        <v>469</v>
      </c>
      <c r="D132" s="18" t="s">
        <v>470</v>
      </c>
      <c r="E132" s="19">
        <v>6</v>
      </c>
      <c r="F132" s="20" t="s">
        <v>160</v>
      </c>
      <c r="H132" s="21">
        <f>ROUND(E132*G132,2)</f>
        <v>0</v>
      </c>
      <c r="J132" s="21">
        <f>ROUND(E132*G132,2)</f>
        <v>0</v>
      </c>
      <c r="O132" s="20">
        <v>20</v>
      </c>
      <c r="P132" s="20" t="s">
        <v>134</v>
      </c>
      <c r="V132" s="23" t="s">
        <v>399</v>
      </c>
      <c r="W132" s="19">
        <v>1.35</v>
      </c>
      <c r="X132" s="20" t="s">
        <v>471</v>
      </c>
      <c r="Y132" s="20" t="s">
        <v>469</v>
      </c>
      <c r="Z132" s="17" t="s">
        <v>219</v>
      </c>
      <c r="AA132" s="17" t="s">
        <v>134</v>
      </c>
      <c r="AB132" s="20" t="s">
        <v>138</v>
      </c>
    </row>
    <row r="133" spans="1:28" ht="12.75">
      <c r="A133" s="15">
        <v>81</v>
      </c>
      <c r="B133" s="16" t="s">
        <v>468</v>
      </c>
      <c r="C133" s="17" t="s">
        <v>472</v>
      </c>
      <c r="D133" s="18" t="s">
        <v>473</v>
      </c>
      <c r="E133" s="19">
        <v>8.873</v>
      </c>
      <c r="F133" s="20" t="s">
        <v>120</v>
      </c>
      <c r="H133" s="21">
        <f>ROUND(E133*G133,2)</f>
        <v>0</v>
      </c>
      <c r="J133" s="21">
        <f>ROUND(E133*G133,2)</f>
        <v>0</v>
      </c>
      <c r="O133" s="20">
        <v>20</v>
      </c>
      <c r="P133" s="20" t="s">
        <v>134</v>
      </c>
      <c r="V133" s="23" t="s">
        <v>399</v>
      </c>
      <c r="X133" s="20" t="s">
        <v>474</v>
      </c>
      <c r="Y133" s="20" t="s">
        <v>472</v>
      </c>
      <c r="Z133" s="17" t="s">
        <v>475</v>
      </c>
      <c r="AA133" s="17" t="s">
        <v>476</v>
      </c>
      <c r="AB133" s="20" t="s">
        <v>138</v>
      </c>
    </row>
    <row r="134" spans="4:23" ht="12.75">
      <c r="D134" s="60" t="s">
        <v>179</v>
      </c>
      <c r="E134" s="61">
        <f>J134</f>
        <v>0</v>
      </c>
      <c r="H134" s="61">
        <f>SUM(H130:H133)</f>
        <v>0</v>
      </c>
      <c r="I134" s="61">
        <f>SUM(I130:I133)</f>
        <v>0</v>
      </c>
      <c r="J134" s="61">
        <f>SUM(J130:J133)</f>
        <v>0</v>
      </c>
      <c r="L134" s="62">
        <f>SUM(L130:L133)</f>
        <v>0</v>
      </c>
      <c r="N134" s="63">
        <f>SUM(N130:N133)</f>
        <v>0</v>
      </c>
      <c r="W134" s="63">
        <f>SUM(W130:W133)</f>
        <v>1.35</v>
      </c>
    </row>
    <row r="136" ht="12.75">
      <c r="B136" s="59" t="s">
        <v>477</v>
      </c>
    </row>
    <row r="137" spans="1:28" ht="25.5">
      <c r="A137" s="15">
        <v>82</v>
      </c>
      <c r="B137" s="16" t="s">
        <v>478</v>
      </c>
      <c r="C137" s="17" t="s">
        <v>479</v>
      </c>
      <c r="D137" s="18" t="s">
        <v>480</v>
      </c>
      <c r="E137" s="19">
        <v>1</v>
      </c>
      <c r="F137" s="20" t="s">
        <v>481</v>
      </c>
      <c r="H137" s="21">
        <f>ROUND(E137*G137,2)</f>
        <v>0</v>
      </c>
      <c r="J137" s="21">
        <f>ROUND(E137*G137,2)</f>
        <v>0</v>
      </c>
      <c r="K137" s="22">
        <v>0.00021</v>
      </c>
      <c r="L137" s="22">
        <f>E137*K137</f>
        <v>0.00021</v>
      </c>
      <c r="O137" s="20">
        <v>20</v>
      </c>
      <c r="P137" s="20" t="s">
        <v>134</v>
      </c>
      <c r="V137" s="23" t="s">
        <v>399</v>
      </c>
      <c r="W137" s="19">
        <v>9.634</v>
      </c>
      <c r="X137" s="20" t="s">
        <v>482</v>
      </c>
      <c r="Y137" s="20" t="s">
        <v>479</v>
      </c>
      <c r="Z137" s="17" t="s">
        <v>483</v>
      </c>
      <c r="AA137" s="17" t="s">
        <v>484</v>
      </c>
      <c r="AB137" s="20" t="s">
        <v>138</v>
      </c>
    </row>
    <row r="138" spans="1:28" ht="12.75">
      <c r="A138" s="15">
        <v>83</v>
      </c>
      <c r="B138" s="16" t="s">
        <v>153</v>
      </c>
      <c r="C138" s="17" t="s">
        <v>485</v>
      </c>
      <c r="D138" s="18" t="s">
        <v>486</v>
      </c>
      <c r="E138" s="19">
        <v>1</v>
      </c>
      <c r="F138" s="20" t="s">
        <v>160</v>
      </c>
      <c r="I138" s="21">
        <f>ROUND(E138*G138,2)</f>
        <v>0</v>
      </c>
      <c r="J138" s="21">
        <f>ROUND(E138*G138,2)</f>
        <v>0</v>
      </c>
      <c r="K138" s="22">
        <v>0.075</v>
      </c>
      <c r="L138" s="22">
        <f>E138*K138</f>
        <v>0.075</v>
      </c>
      <c r="O138" s="20">
        <v>20</v>
      </c>
      <c r="P138" s="20" t="s">
        <v>134</v>
      </c>
      <c r="V138" s="23" t="s">
        <v>399</v>
      </c>
      <c r="X138" s="20" t="s">
        <v>485</v>
      </c>
      <c r="Y138" s="20" t="s">
        <v>485</v>
      </c>
      <c r="Z138" s="17" t="s">
        <v>487</v>
      </c>
      <c r="AA138" s="17" t="s">
        <v>134</v>
      </c>
      <c r="AB138" s="20" t="s">
        <v>425</v>
      </c>
    </row>
    <row r="139" spans="1:28" ht="12.75">
      <c r="A139" s="15">
        <v>84</v>
      </c>
      <c r="B139" s="16" t="s">
        <v>478</v>
      </c>
      <c r="C139" s="17" t="s">
        <v>488</v>
      </c>
      <c r="D139" s="18" t="s">
        <v>489</v>
      </c>
      <c r="E139" s="19">
        <v>28.225</v>
      </c>
      <c r="F139" s="20" t="s">
        <v>120</v>
      </c>
      <c r="H139" s="21">
        <f>ROUND(E139*G139,2)</f>
        <v>0</v>
      </c>
      <c r="J139" s="21">
        <f>ROUND(E139*G139,2)</f>
        <v>0</v>
      </c>
      <c r="O139" s="20">
        <v>20</v>
      </c>
      <c r="P139" s="20" t="s">
        <v>134</v>
      </c>
      <c r="V139" s="23" t="s">
        <v>399</v>
      </c>
      <c r="X139" s="20" t="s">
        <v>490</v>
      </c>
      <c r="Y139" s="20" t="s">
        <v>488</v>
      </c>
      <c r="Z139" s="17" t="s">
        <v>483</v>
      </c>
      <c r="AA139" s="17" t="s">
        <v>491</v>
      </c>
      <c r="AB139" s="20" t="s">
        <v>138</v>
      </c>
    </row>
    <row r="140" spans="4:23" ht="12.75">
      <c r="D140" s="60" t="s">
        <v>179</v>
      </c>
      <c r="E140" s="61">
        <f>J140</f>
        <v>0</v>
      </c>
      <c r="H140" s="61">
        <f>SUM(H135:H139)</f>
        <v>0</v>
      </c>
      <c r="I140" s="61">
        <f>SUM(I135:I139)</f>
        <v>0</v>
      </c>
      <c r="J140" s="61">
        <f>SUM(J135:J139)</f>
        <v>0</v>
      </c>
      <c r="L140" s="62">
        <f>SUM(L135:L139)</f>
        <v>0.07521</v>
      </c>
      <c r="N140" s="63">
        <f>SUM(N135:N139)</f>
        <v>0</v>
      </c>
      <c r="W140" s="63">
        <f>SUM(W135:W139)</f>
        <v>9.634</v>
      </c>
    </row>
    <row r="142" ht="12.75">
      <c r="B142" s="59" t="s">
        <v>492</v>
      </c>
    </row>
    <row r="143" spans="1:28" ht="12.75">
      <c r="A143" s="15">
        <v>85</v>
      </c>
      <c r="B143" s="16" t="s">
        <v>493</v>
      </c>
      <c r="C143" s="17" t="s">
        <v>494</v>
      </c>
      <c r="D143" s="18" t="s">
        <v>495</v>
      </c>
      <c r="E143" s="19">
        <v>215</v>
      </c>
      <c r="F143" s="20" t="s">
        <v>150</v>
      </c>
      <c r="H143" s="21">
        <f aca="true" t="shared" si="9" ref="H143:H151">ROUND(E143*G143,2)</f>
        <v>0</v>
      </c>
      <c r="J143" s="21">
        <f aca="true" t="shared" si="10" ref="J143:J151">ROUND(E143*G143,2)</f>
        <v>0</v>
      </c>
      <c r="M143" s="19">
        <v>0.007</v>
      </c>
      <c r="N143" s="19">
        <f>E143*M143</f>
        <v>1.5050000000000001</v>
      </c>
      <c r="O143" s="20">
        <v>20</v>
      </c>
      <c r="P143" s="20" t="s">
        <v>134</v>
      </c>
      <c r="V143" s="23" t="s">
        <v>399</v>
      </c>
      <c r="W143" s="19">
        <v>17.2</v>
      </c>
      <c r="X143" s="20" t="s">
        <v>496</v>
      </c>
      <c r="Y143" s="20" t="s">
        <v>494</v>
      </c>
      <c r="Z143" s="17" t="s">
        <v>439</v>
      </c>
      <c r="AA143" s="17" t="s">
        <v>497</v>
      </c>
      <c r="AB143" s="20" t="s">
        <v>138</v>
      </c>
    </row>
    <row r="144" spans="1:28" ht="12.75">
      <c r="A144" s="15">
        <v>86</v>
      </c>
      <c r="B144" s="16" t="s">
        <v>493</v>
      </c>
      <c r="C144" s="17" t="s">
        <v>498</v>
      </c>
      <c r="D144" s="18" t="s">
        <v>499</v>
      </c>
      <c r="E144" s="19">
        <v>75.8</v>
      </c>
      <c r="F144" s="20" t="s">
        <v>16</v>
      </c>
      <c r="H144" s="21">
        <f t="shared" si="9"/>
        <v>0</v>
      </c>
      <c r="J144" s="21">
        <f t="shared" si="10"/>
        <v>0</v>
      </c>
      <c r="M144" s="19">
        <v>0.002</v>
      </c>
      <c r="N144" s="19">
        <f>E144*M144</f>
        <v>0.15159999999999998</v>
      </c>
      <c r="O144" s="20">
        <v>20</v>
      </c>
      <c r="P144" s="20" t="s">
        <v>134</v>
      </c>
      <c r="V144" s="23" t="s">
        <v>399</v>
      </c>
      <c r="W144" s="19">
        <v>4.169</v>
      </c>
      <c r="X144" s="20" t="s">
        <v>500</v>
      </c>
      <c r="Y144" s="20" t="s">
        <v>498</v>
      </c>
      <c r="Z144" s="17" t="s">
        <v>501</v>
      </c>
      <c r="AA144" s="17" t="s">
        <v>502</v>
      </c>
      <c r="AB144" s="20" t="s">
        <v>138</v>
      </c>
    </row>
    <row r="145" spans="1:28" ht="12.75">
      <c r="A145" s="15">
        <v>87</v>
      </c>
      <c r="B145" s="16" t="s">
        <v>493</v>
      </c>
      <c r="C145" s="17" t="s">
        <v>503</v>
      </c>
      <c r="D145" s="18" t="s">
        <v>504</v>
      </c>
      <c r="E145" s="19">
        <v>6</v>
      </c>
      <c r="F145" s="20" t="s">
        <v>160</v>
      </c>
      <c r="H145" s="21">
        <f t="shared" si="9"/>
        <v>0</v>
      </c>
      <c r="J145" s="21">
        <f t="shared" si="10"/>
        <v>0</v>
      </c>
      <c r="K145" s="22">
        <v>0.00174</v>
      </c>
      <c r="L145" s="22">
        <f aca="true" t="shared" si="11" ref="L145:L150">E145*K145</f>
        <v>0.01044</v>
      </c>
      <c r="O145" s="20">
        <v>20</v>
      </c>
      <c r="P145" s="20" t="s">
        <v>134</v>
      </c>
      <c r="V145" s="23" t="s">
        <v>399</v>
      </c>
      <c r="W145" s="19">
        <v>1.524</v>
      </c>
      <c r="X145" s="20" t="s">
        <v>505</v>
      </c>
      <c r="Y145" s="20" t="s">
        <v>503</v>
      </c>
      <c r="Z145" s="17" t="s">
        <v>501</v>
      </c>
      <c r="AA145" s="17" t="s">
        <v>506</v>
      </c>
      <c r="AB145" s="20" t="s">
        <v>298</v>
      </c>
    </row>
    <row r="146" spans="1:28" ht="12.75">
      <c r="A146" s="15">
        <v>88</v>
      </c>
      <c r="B146" s="16" t="s">
        <v>493</v>
      </c>
      <c r="C146" s="17" t="s">
        <v>507</v>
      </c>
      <c r="D146" s="18" t="s">
        <v>508</v>
      </c>
      <c r="E146" s="19">
        <v>42.5</v>
      </c>
      <c r="F146" s="20" t="s">
        <v>16</v>
      </c>
      <c r="H146" s="21">
        <f t="shared" si="9"/>
        <v>0</v>
      </c>
      <c r="J146" s="21">
        <f t="shared" si="10"/>
        <v>0</v>
      </c>
      <c r="K146" s="22">
        <v>0.00273</v>
      </c>
      <c r="L146" s="22">
        <f t="shared" si="11"/>
        <v>0.11602499999999999</v>
      </c>
      <c r="O146" s="20">
        <v>20</v>
      </c>
      <c r="P146" s="20" t="s">
        <v>134</v>
      </c>
      <c r="V146" s="23" t="s">
        <v>399</v>
      </c>
      <c r="W146" s="19">
        <v>12.283</v>
      </c>
      <c r="X146" s="20" t="s">
        <v>509</v>
      </c>
      <c r="Y146" s="20" t="s">
        <v>507</v>
      </c>
      <c r="Z146" s="17" t="s">
        <v>501</v>
      </c>
      <c r="AA146" s="17" t="s">
        <v>510</v>
      </c>
      <c r="AB146" s="20" t="s">
        <v>138</v>
      </c>
    </row>
    <row r="147" spans="1:28" ht="12.75">
      <c r="A147" s="15">
        <v>89</v>
      </c>
      <c r="B147" s="16" t="s">
        <v>493</v>
      </c>
      <c r="C147" s="17" t="s">
        <v>511</v>
      </c>
      <c r="D147" s="18" t="s">
        <v>512</v>
      </c>
      <c r="E147" s="19">
        <v>94.6</v>
      </c>
      <c r="F147" s="20" t="s">
        <v>16</v>
      </c>
      <c r="H147" s="21">
        <f t="shared" si="9"/>
        <v>0</v>
      </c>
      <c r="J147" s="21">
        <f t="shared" si="10"/>
        <v>0</v>
      </c>
      <c r="K147" s="22">
        <v>0.00495</v>
      </c>
      <c r="L147" s="22">
        <f t="shared" si="11"/>
        <v>0.46827</v>
      </c>
      <c r="O147" s="20">
        <v>20</v>
      </c>
      <c r="P147" s="20" t="s">
        <v>134</v>
      </c>
      <c r="V147" s="23" t="s">
        <v>399</v>
      </c>
      <c r="W147" s="19">
        <v>39.543</v>
      </c>
      <c r="X147" s="20" t="s">
        <v>513</v>
      </c>
      <c r="Y147" s="20" t="s">
        <v>511</v>
      </c>
      <c r="Z147" s="17" t="s">
        <v>501</v>
      </c>
      <c r="AA147" s="17" t="s">
        <v>510</v>
      </c>
      <c r="AB147" s="20" t="s">
        <v>138</v>
      </c>
    </row>
    <row r="148" spans="1:28" ht="12.75">
      <c r="A148" s="15">
        <v>90</v>
      </c>
      <c r="B148" s="16" t="s">
        <v>493</v>
      </c>
      <c r="C148" s="17" t="s">
        <v>514</v>
      </c>
      <c r="D148" s="18" t="s">
        <v>515</v>
      </c>
      <c r="E148" s="19">
        <v>41.6</v>
      </c>
      <c r="F148" s="20" t="s">
        <v>16</v>
      </c>
      <c r="H148" s="21">
        <f t="shared" si="9"/>
        <v>0</v>
      </c>
      <c r="J148" s="21">
        <f t="shared" si="10"/>
        <v>0</v>
      </c>
      <c r="K148" s="22">
        <v>0.00172</v>
      </c>
      <c r="L148" s="22">
        <f t="shared" si="11"/>
        <v>0.071552</v>
      </c>
      <c r="O148" s="20">
        <v>20</v>
      </c>
      <c r="P148" s="20" t="s">
        <v>134</v>
      </c>
      <c r="V148" s="23" t="s">
        <v>399</v>
      </c>
      <c r="W148" s="19">
        <v>10.234</v>
      </c>
      <c r="X148" s="20" t="s">
        <v>514</v>
      </c>
      <c r="Y148" s="20" t="s">
        <v>514</v>
      </c>
      <c r="Z148" s="17" t="s">
        <v>501</v>
      </c>
      <c r="AA148" s="17" t="s">
        <v>510</v>
      </c>
      <c r="AB148" s="20" t="s">
        <v>138</v>
      </c>
    </row>
    <row r="149" spans="1:28" ht="12.75">
      <c r="A149" s="15">
        <v>91</v>
      </c>
      <c r="B149" s="16" t="s">
        <v>493</v>
      </c>
      <c r="C149" s="17" t="s">
        <v>516</v>
      </c>
      <c r="D149" s="18" t="s">
        <v>517</v>
      </c>
      <c r="E149" s="19">
        <v>12</v>
      </c>
      <c r="F149" s="20" t="s">
        <v>160</v>
      </c>
      <c r="H149" s="21">
        <f t="shared" si="9"/>
        <v>0</v>
      </c>
      <c r="J149" s="21">
        <f t="shared" si="10"/>
        <v>0</v>
      </c>
      <c r="K149" s="22">
        <v>0.00038</v>
      </c>
      <c r="L149" s="22">
        <f t="shared" si="11"/>
        <v>0.00456</v>
      </c>
      <c r="O149" s="20">
        <v>20</v>
      </c>
      <c r="P149" s="20" t="s">
        <v>134</v>
      </c>
      <c r="V149" s="23" t="s">
        <v>399</v>
      </c>
      <c r="W149" s="19">
        <v>2.424</v>
      </c>
      <c r="X149" s="20" t="s">
        <v>516</v>
      </c>
      <c r="Y149" s="20" t="s">
        <v>516</v>
      </c>
      <c r="Z149" s="17" t="s">
        <v>501</v>
      </c>
      <c r="AA149" s="17" t="s">
        <v>510</v>
      </c>
      <c r="AB149" s="20" t="s">
        <v>138</v>
      </c>
    </row>
    <row r="150" spans="1:28" ht="12.75">
      <c r="A150" s="15">
        <v>92</v>
      </c>
      <c r="B150" s="16" t="s">
        <v>493</v>
      </c>
      <c r="C150" s="17" t="s">
        <v>518</v>
      </c>
      <c r="D150" s="18" t="s">
        <v>519</v>
      </c>
      <c r="E150" s="19">
        <v>6</v>
      </c>
      <c r="F150" s="20" t="s">
        <v>160</v>
      </c>
      <c r="H150" s="21">
        <f t="shared" si="9"/>
        <v>0</v>
      </c>
      <c r="J150" s="21">
        <f t="shared" si="10"/>
        <v>0</v>
      </c>
      <c r="K150" s="22">
        <v>0.00038</v>
      </c>
      <c r="L150" s="22">
        <f t="shared" si="11"/>
        <v>0.00228</v>
      </c>
      <c r="O150" s="20">
        <v>20</v>
      </c>
      <c r="P150" s="20" t="s">
        <v>134</v>
      </c>
      <c r="V150" s="23" t="s">
        <v>399</v>
      </c>
      <c r="W150" s="19">
        <v>1.212</v>
      </c>
      <c r="X150" s="20" t="s">
        <v>518</v>
      </c>
      <c r="Y150" s="20" t="s">
        <v>518</v>
      </c>
      <c r="Z150" s="17" t="s">
        <v>501</v>
      </c>
      <c r="AA150" s="17" t="s">
        <v>510</v>
      </c>
      <c r="AB150" s="20" t="s">
        <v>163</v>
      </c>
    </row>
    <row r="151" spans="1:28" ht="25.5">
      <c r="A151" s="15">
        <v>93</v>
      </c>
      <c r="B151" s="16" t="s">
        <v>493</v>
      </c>
      <c r="C151" s="17" t="s">
        <v>520</v>
      </c>
      <c r="D151" s="18" t="s">
        <v>521</v>
      </c>
      <c r="E151" s="19">
        <v>33.384</v>
      </c>
      <c r="F151" s="20" t="s">
        <v>120</v>
      </c>
      <c r="H151" s="21">
        <f t="shared" si="9"/>
        <v>0</v>
      </c>
      <c r="J151" s="21">
        <f t="shared" si="10"/>
        <v>0</v>
      </c>
      <c r="O151" s="20">
        <v>20</v>
      </c>
      <c r="P151" s="20" t="s">
        <v>134</v>
      </c>
      <c r="V151" s="23" t="s">
        <v>399</v>
      </c>
      <c r="X151" s="20" t="s">
        <v>522</v>
      </c>
      <c r="Y151" s="20" t="s">
        <v>520</v>
      </c>
      <c r="Z151" s="17" t="s">
        <v>501</v>
      </c>
      <c r="AA151" s="17" t="s">
        <v>523</v>
      </c>
      <c r="AB151" s="20" t="s">
        <v>138</v>
      </c>
    </row>
    <row r="152" spans="4:23" ht="12.75">
      <c r="D152" s="60" t="s">
        <v>179</v>
      </c>
      <c r="E152" s="61">
        <f>J152</f>
        <v>0</v>
      </c>
      <c r="H152" s="61">
        <f>SUM(H141:H151)</f>
        <v>0</v>
      </c>
      <c r="I152" s="61">
        <f>SUM(I141:I151)</f>
        <v>0</v>
      </c>
      <c r="J152" s="61">
        <f>SUM(J141:J151)</f>
        <v>0</v>
      </c>
      <c r="L152" s="62">
        <f>SUM(L141:L151)</f>
        <v>0.673127</v>
      </c>
      <c r="N152" s="63">
        <f>SUM(N141:N151)</f>
        <v>1.6566</v>
      </c>
      <c r="W152" s="63">
        <f>SUM(W141:W151)</f>
        <v>88.589</v>
      </c>
    </row>
    <row r="154" ht="12.75">
      <c r="B154" s="59" t="s">
        <v>524</v>
      </c>
    </row>
    <row r="155" spans="1:28" ht="12.75">
      <c r="A155" s="15">
        <v>94</v>
      </c>
      <c r="B155" s="16" t="s">
        <v>525</v>
      </c>
      <c r="C155" s="17" t="s">
        <v>526</v>
      </c>
      <c r="D155" s="18" t="s">
        <v>527</v>
      </c>
      <c r="E155" s="19">
        <v>30</v>
      </c>
      <c r="F155" s="20" t="s">
        <v>16</v>
      </c>
      <c r="H155" s="21">
        <f>ROUND(E155*G155,2)</f>
        <v>0</v>
      </c>
      <c r="J155" s="21">
        <f aca="true" t="shared" si="12" ref="J155:J177">ROUND(E155*G155,2)</f>
        <v>0</v>
      </c>
      <c r="K155" s="22">
        <v>0.02985</v>
      </c>
      <c r="L155" s="22">
        <f>E155*K155</f>
        <v>0.8955000000000001</v>
      </c>
      <c r="O155" s="20">
        <v>20</v>
      </c>
      <c r="P155" s="20" t="s">
        <v>134</v>
      </c>
      <c r="V155" s="23" t="s">
        <v>399</v>
      </c>
      <c r="W155" s="19">
        <v>48</v>
      </c>
      <c r="X155" s="20" t="s">
        <v>526</v>
      </c>
      <c r="Y155" s="20" t="s">
        <v>526</v>
      </c>
      <c r="Z155" s="17" t="s">
        <v>528</v>
      </c>
      <c r="AA155" s="17" t="s">
        <v>134</v>
      </c>
      <c r="AB155" s="20" t="s">
        <v>138</v>
      </c>
    </row>
    <row r="156" spans="1:28" ht="12.75">
      <c r="A156" s="15">
        <v>95</v>
      </c>
      <c r="B156" s="16" t="s">
        <v>529</v>
      </c>
      <c r="C156" s="17" t="s">
        <v>530</v>
      </c>
      <c r="D156" s="18" t="s">
        <v>531</v>
      </c>
      <c r="E156" s="19">
        <v>1</v>
      </c>
      <c r="F156" s="20" t="s">
        <v>160</v>
      </c>
      <c r="H156" s="21">
        <f>ROUND(E156*G156,2)</f>
        <v>0</v>
      </c>
      <c r="J156" s="21">
        <f t="shared" si="12"/>
        <v>0</v>
      </c>
      <c r="K156" s="22">
        <v>0.0005</v>
      </c>
      <c r="L156" s="22">
        <f>E156*K156</f>
        <v>0.0005</v>
      </c>
      <c r="O156" s="20">
        <v>20</v>
      </c>
      <c r="P156" s="20" t="s">
        <v>134</v>
      </c>
      <c r="V156" s="23" t="s">
        <v>399</v>
      </c>
      <c r="W156" s="19">
        <v>1.079</v>
      </c>
      <c r="X156" s="20" t="s">
        <v>532</v>
      </c>
      <c r="Y156" s="20" t="s">
        <v>530</v>
      </c>
      <c r="Z156" s="17" t="s">
        <v>219</v>
      </c>
      <c r="AA156" s="17" t="s">
        <v>134</v>
      </c>
      <c r="AB156" s="20" t="s">
        <v>138</v>
      </c>
    </row>
    <row r="157" spans="1:28" ht="12.75">
      <c r="A157" s="15">
        <v>96</v>
      </c>
      <c r="B157" s="16" t="s">
        <v>153</v>
      </c>
      <c r="C157" s="17" t="s">
        <v>533</v>
      </c>
      <c r="D157" s="18" t="s">
        <v>534</v>
      </c>
      <c r="E157" s="19">
        <v>1</v>
      </c>
      <c r="F157" s="20" t="s">
        <v>160</v>
      </c>
      <c r="I157" s="21">
        <f>ROUND(E157*G157,2)</f>
        <v>0</v>
      </c>
      <c r="J157" s="21">
        <f t="shared" si="12"/>
        <v>0</v>
      </c>
      <c r="O157" s="20">
        <v>20</v>
      </c>
      <c r="P157" s="20" t="s">
        <v>134</v>
      </c>
      <c r="V157" s="23" t="s">
        <v>399</v>
      </c>
      <c r="X157" s="20" t="s">
        <v>533</v>
      </c>
      <c r="Y157" s="20" t="s">
        <v>533</v>
      </c>
      <c r="Z157" s="17" t="s">
        <v>535</v>
      </c>
      <c r="AA157" s="17" t="s">
        <v>134</v>
      </c>
      <c r="AB157" s="20" t="s">
        <v>138</v>
      </c>
    </row>
    <row r="158" spans="1:28" ht="12.75">
      <c r="A158" s="15">
        <v>97</v>
      </c>
      <c r="B158" s="16" t="s">
        <v>529</v>
      </c>
      <c r="C158" s="17" t="s">
        <v>536</v>
      </c>
      <c r="D158" s="18" t="s">
        <v>537</v>
      </c>
      <c r="E158" s="19">
        <v>1</v>
      </c>
      <c r="F158" s="20" t="s">
        <v>160</v>
      </c>
      <c r="H158" s="21">
        <f>ROUND(E158*G158,2)</f>
        <v>0</v>
      </c>
      <c r="J158" s="21">
        <f t="shared" si="12"/>
        <v>0</v>
      </c>
      <c r="K158" s="22">
        <v>0.00057</v>
      </c>
      <c r="L158" s="22">
        <f>E158*K158</f>
        <v>0.00057</v>
      </c>
      <c r="O158" s="20">
        <v>20</v>
      </c>
      <c r="P158" s="20" t="s">
        <v>134</v>
      </c>
      <c r="V158" s="23" t="s">
        <v>399</v>
      </c>
      <c r="W158" s="19">
        <v>1.175</v>
      </c>
      <c r="X158" s="20" t="s">
        <v>538</v>
      </c>
      <c r="Y158" s="20" t="s">
        <v>536</v>
      </c>
      <c r="Z158" s="17" t="s">
        <v>219</v>
      </c>
      <c r="AA158" s="17" t="s">
        <v>134</v>
      </c>
      <c r="AB158" s="20" t="s">
        <v>138</v>
      </c>
    </row>
    <row r="159" spans="1:28" ht="12.75">
      <c r="A159" s="15">
        <v>98</v>
      </c>
      <c r="B159" s="16" t="s">
        <v>153</v>
      </c>
      <c r="C159" s="17" t="s">
        <v>539</v>
      </c>
      <c r="D159" s="18" t="s">
        <v>540</v>
      </c>
      <c r="E159" s="19">
        <v>1</v>
      </c>
      <c r="F159" s="20" t="s">
        <v>160</v>
      </c>
      <c r="I159" s="21">
        <f>ROUND(E159*G159,2)</f>
        <v>0</v>
      </c>
      <c r="J159" s="21">
        <f t="shared" si="12"/>
        <v>0</v>
      </c>
      <c r="O159" s="20">
        <v>20</v>
      </c>
      <c r="P159" s="20" t="s">
        <v>134</v>
      </c>
      <c r="V159" s="23" t="s">
        <v>399</v>
      </c>
      <c r="X159" s="20" t="s">
        <v>539</v>
      </c>
      <c r="Y159" s="20" t="s">
        <v>539</v>
      </c>
      <c r="Z159" s="17" t="s">
        <v>535</v>
      </c>
      <c r="AA159" s="17" t="s">
        <v>134</v>
      </c>
      <c r="AB159" s="20" t="s">
        <v>171</v>
      </c>
    </row>
    <row r="160" spans="1:28" ht="12.75">
      <c r="A160" s="15">
        <v>99</v>
      </c>
      <c r="B160" s="16" t="s">
        <v>529</v>
      </c>
      <c r="C160" s="17" t="s">
        <v>541</v>
      </c>
      <c r="D160" s="18" t="s">
        <v>542</v>
      </c>
      <c r="E160" s="19">
        <v>167.8</v>
      </c>
      <c r="F160" s="20" t="s">
        <v>16</v>
      </c>
      <c r="H160" s="21">
        <f>ROUND(E160*G160,2)</f>
        <v>0</v>
      </c>
      <c r="J160" s="21">
        <f t="shared" si="12"/>
        <v>0</v>
      </c>
      <c r="K160" s="22">
        <v>8E-05</v>
      </c>
      <c r="L160" s="22">
        <f>E160*K160</f>
        <v>0.013424000000000002</v>
      </c>
      <c r="O160" s="20">
        <v>20</v>
      </c>
      <c r="P160" s="20" t="s">
        <v>134</v>
      </c>
      <c r="V160" s="23" t="s">
        <v>399</v>
      </c>
      <c r="W160" s="19">
        <v>119.977</v>
      </c>
      <c r="X160" s="20" t="s">
        <v>543</v>
      </c>
      <c r="Y160" s="20" t="s">
        <v>541</v>
      </c>
      <c r="Z160" s="17" t="s">
        <v>321</v>
      </c>
      <c r="AA160" s="17" t="s">
        <v>134</v>
      </c>
      <c r="AB160" s="20" t="s">
        <v>138</v>
      </c>
    </row>
    <row r="161" spans="1:28" ht="12.75">
      <c r="A161" s="15">
        <v>100</v>
      </c>
      <c r="B161" s="16" t="s">
        <v>153</v>
      </c>
      <c r="C161" s="17" t="s">
        <v>544</v>
      </c>
      <c r="D161" s="18" t="s">
        <v>545</v>
      </c>
      <c r="E161" s="19">
        <v>1</v>
      </c>
      <c r="F161" s="20" t="s">
        <v>160</v>
      </c>
      <c r="I161" s="21">
        <f aca="true" t="shared" si="13" ref="I161:I171">ROUND(E161*G161,2)</f>
        <v>0</v>
      </c>
      <c r="J161" s="21">
        <f t="shared" si="12"/>
        <v>0</v>
      </c>
      <c r="O161" s="20">
        <v>20</v>
      </c>
      <c r="P161" s="20" t="s">
        <v>134</v>
      </c>
      <c r="V161" s="23" t="s">
        <v>399</v>
      </c>
      <c r="X161" s="20" t="s">
        <v>544</v>
      </c>
      <c r="Y161" s="20" t="s">
        <v>544</v>
      </c>
      <c r="Z161" s="17" t="s">
        <v>325</v>
      </c>
      <c r="AA161" s="17" t="s">
        <v>134</v>
      </c>
      <c r="AB161" s="20" t="s">
        <v>138</v>
      </c>
    </row>
    <row r="162" spans="1:28" ht="12.75">
      <c r="A162" s="15">
        <v>101</v>
      </c>
      <c r="B162" s="16" t="s">
        <v>153</v>
      </c>
      <c r="C162" s="17" t="s">
        <v>546</v>
      </c>
      <c r="D162" s="18" t="s">
        <v>547</v>
      </c>
      <c r="E162" s="19">
        <v>8</v>
      </c>
      <c r="F162" s="20" t="s">
        <v>160</v>
      </c>
      <c r="I162" s="21">
        <f t="shared" si="13"/>
        <v>0</v>
      </c>
      <c r="J162" s="21">
        <f t="shared" si="12"/>
        <v>0</v>
      </c>
      <c r="O162" s="20">
        <v>20</v>
      </c>
      <c r="P162" s="20" t="s">
        <v>134</v>
      </c>
      <c r="V162" s="23" t="s">
        <v>399</v>
      </c>
      <c r="X162" s="20" t="s">
        <v>546</v>
      </c>
      <c r="Y162" s="20" t="s">
        <v>546</v>
      </c>
      <c r="Z162" s="17" t="s">
        <v>325</v>
      </c>
      <c r="AA162" s="17" t="s">
        <v>134</v>
      </c>
      <c r="AB162" s="20" t="s">
        <v>138</v>
      </c>
    </row>
    <row r="163" spans="1:28" ht="12.75">
      <c r="A163" s="15">
        <v>102</v>
      </c>
      <c r="B163" s="16" t="s">
        <v>153</v>
      </c>
      <c r="C163" s="17" t="s">
        <v>548</v>
      </c>
      <c r="D163" s="18" t="s">
        <v>549</v>
      </c>
      <c r="E163" s="19">
        <v>2</v>
      </c>
      <c r="F163" s="20" t="s">
        <v>160</v>
      </c>
      <c r="I163" s="21">
        <f t="shared" si="13"/>
        <v>0</v>
      </c>
      <c r="J163" s="21">
        <f t="shared" si="12"/>
        <v>0</v>
      </c>
      <c r="O163" s="20">
        <v>20</v>
      </c>
      <c r="P163" s="20" t="s">
        <v>134</v>
      </c>
      <c r="V163" s="23" t="s">
        <v>399</v>
      </c>
      <c r="X163" s="20" t="s">
        <v>548</v>
      </c>
      <c r="Y163" s="20" t="s">
        <v>548</v>
      </c>
      <c r="Z163" s="17" t="s">
        <v>325</v>
      </c>
      <c r="AA163" s="17" t="s">
        <v>134</v>
      </c>
      <c r="AB163" s="20" t="s">
        <v>138</v>
      </c>
    </row>
    <row r="164" spans="1:28" ht="12.75">
      <c r="A164" s="15">
        <v>103</v>
      </c>
      <c r="B164" s="16" t="s">
        <v>153</v>
      </c>
      <c r="C164" s="17" t="s">
        <v>550</v>
      </c>
      <c r="D164" s="18" t="s">
        <v>551</v>
      </c>
      <c r="E164" s="19">
        <v>3</v>
      </c>
      <c r="F164" s="20" t="s">
        <v>160</v>
      </c>
      <c r="I164" s="21">
        <f t="shared" si="13"/>
        <v>0</v>
      </c>
      <c r="J164" s="21">
        <f t="shared" si="12"/>
        <v>0</v>
      </c>
      <c r="O164" s="20">
        <v>20</v>
      </c>
      <c r="P164" s="20" t="s">
        <v>134</v>
      </c>
      <c r="V164" s="23" t="s">
        <v>399</v>
      </c>
      <c r="X164" s="20" t="s">
        <v>550</v>
      </c>
      <c r="Y164" s="20" t="s">
        <v>550</v>
      </c>
      <c r="Z164" s="17" t="s">
        <v>325</v>
      </c>
      <c r="AA164" s="17" t="s">
        <v>134</v>
      </c>
      <c r="AB164" s="20" t="s">
        <v>138</v>
      </c>
    </row>
    <row r="165" spans="1:28" ht="12.75">
      <c r="A165" s="15">
        <v>104</v>
      </c>
      <c r="B165" s="16" t="s">
        <v>153</v>
      </c>
      <c r="C165" s="17" t="s">
        <v>552</v>
      </c>
      <c r="D165" s="18" t="s">
        <v>553</v>
      </c>
      <c r="E165" s="19">
        <v>2</v>
      </c>
      <c r="F165" s="20" t="s">
        <v>160</v>
      </c>
      <c r="I165" s="21">
        <f t="shared" si="13"/>
        <v>0</v>
      </c>
      <c r="J165" s="21">
        <f t="shared" si="12"/>
        <v>0</v>
      </c>
      <c r="O165" s="20">
        <v>20</v>
      </c>
      <c r="P165" s="20" t="s">
        <v>134</v>
      </c>
      <c r="V165" s="23" t="s">
        <v>399</v>
      </c>
      <c r="X165" s="20" t="s">
        <v>552</v>
      </c>
      <c r="Y165" s="20" t="s">
        <v>552</v>
      </c>
      <c r="Z165" s="17" t="s">
        <v>325</v>
      </c>
      <c r="AA165" s="17" t="s">
        <v>134</v>
      </c>
      <c r="AB165" s="20" t="s">
        <v>138</v>
      </c>
    </row>
    <row r="166" spans="1:28" ht="12.75">
      <c r="A166" s="15">
        <v>105</v>
      </c>
      <c r="B166" s="16" t="s">
        <v>153</v>
      </c>
      <c r="C166" s="17" t="s">
        <v>554</v>
      </c>
      <c r="D166" s="18" t="s">
        <v>555</v>
      </c>
      <c r="E166" s="19">
        <v>2</v>
      </c>
      <c r="F166" s="20" t="s">
        <v>160</v>
      </c>
      <c r="I166" s="21">
        <f t="shared" si="13"/>
        <v>0</v>
      </c>
      <c r="J166" s="21">
        <f t="shared" si="12"/>
        <v>0</v>
      </c>
      <c r="O166" s="20">
        <v>20</v>
      </c>
      <c r="P166" s="20" t="s">
        <v>134</v>
      </c>
      <c r="V166" s="23" t="s">
        <v>399</v>
      </c>
      <c r="X166" s="20" t="s">
        <v>554</v>
      </c>
      <c r="Y166" s="20" t="s">
        <v>554</v>
      </c>
      <c r="Z166" s="17" t="s">
        <v>325</v>
      </c>
      <c r="AA166" s="17" t="s">
        <v>134</v>
      </c>
      <c r="AB166" s="20" t="s">
        <v>138</v>
      </c>
    </row>
    <row r="167" spans="1:28" ht="12.75">
      <c r="A167" s="15">
        <v>106</v>
      </c>
      <c r="B167" s="16" t="s">
        <v>153</v>
      </c>
      <c r="C167" s="17" t="s">
        <v>556</v>
      </c>
      <c r="D167" s="18" t="s">
        <v>557</v>
      </c>
      <c r="E167" s="19">
        <v>4</v>
      </c>
      <c r="F167" s="20" t="s">
        <v>160</v>
      </c>
      <c r="I167" s="21">
        <f t="shared" si="13"/>
        <v>0</v>
      </c>
      <c r="J167" s="21">
        <f t="shared" si="12"/>
        <v>0</v>
      </c>
      <c r="O167" s="20">
        <v>20</v>
      </c>
      <c r="P167" s="20" t="s">
        <v>134</v>
      </c>
      <c r="V167" s="23" t="s">
        <v>399</v>
      </c>
      <c r="X167" s="20" t="s">
        <v>556</v>
      </c>
      <c r="Y167" s="20" t="s">
        <v>556</v>
      </c>
      <c r="Z167" s="17" t="s">
        <v>325</v>
      </c>
      <c r="AA167" s="17" t="s">
        <v>134</v>
      </c>
      <c r="AB167" s="20" t="s">
        <v>138</v>
      </c>
    </row>
    <row r="168" spans="1:28" ht="12.75">
      <c r="A168" s="15">
        <v>107</v>
      </c>
      <c r="B168" s="16" t="s">
        <v>153</v>
      </c>
      <c r="C168" s="17" t="s">
        <v>558</v>
      </c>
      <c r="D168" s="18" t="s">
        <v>559</v>
      </c>
      <c r="E168" s="19">
        <v>3</v>
      </c>
      <c r="F168" s="20" t="s">
        <v>160</v>
      </c>
      <c r="I168" s="21">
        <f t="shared" si="13"/>
        <v>0</v>
      </c>
      <c r="J168" s="21">
        <f t="shared" si="12"/>
        <v>0</v>
      </c>
      <c r="O168" s="20">
        <v>20</v>
      </c>
      <c r="P168" s="20" t="s">
        <v>134</v>
      </c>
      <c r="V168" s="23" t="s">
        <v>399</v>
      </c>
      <c r="X168" s="20" t="s">
        <v>558</v>
      </c>
      <c r="Y168" s="20" t="s">
        <v>558</v>
      </c>
      <c r="Z168" s="17" t="s">
        <v>325</v>
      </c>
      <c r="AA168" s="17" t="s">
        <v>134</v>
      </c>
      <c r="AB168" s="20" t="s">
        <v>138</v>
      </c>
    </row>
    <row r="169" spans="1:28" ht="12.75">
      <c r="A169" s="15">
        <v>108</v>
      </c>
      <c r="B169" s="16" t="s">
        <v>153</v>
      </c>
      <c r="C169" s="17" t="s">
        <v>560</v>
      </c>
      <c r="D169" s="18" t="s">
        <v>561</v>
      </c>
      <c r="E169" s="19">
        <v>3</v>
      </c>
      <c r="F169" s="20" t="s">
        <v>160</v>
      </c>
      <c r="I169" s="21">
        <f t="shared" si="13"/>
        <v>0</v>
      </c>
      <c r="J169" s="21">
        <f t="shared" si="12"/>
        <v>0</v>
      </c>
      <c r="O169" s="20">
        <v>20</v>
      </c>
      <c r="P169" s="20" t="s">
        <v>134</v>
      </c>
      <c r="V169" s="23" t="s">
        <v>399</v>
      </c>
      <c r="X169" s="20" t="s">
        <v>560</v>
      </c>
      <c r="Y169" s="20" t="s">
        <v>560</v>
      </c>
      <c r="Z169" s="17" t="s">
        <v>325</v>
      </c>
      <c r="AA169" s="17" t="s">
        <v>134</v>
      </c>
      <c r="AB169" s="20" t="s">
        <v>138</v>
      </c>
    </row>
    <row r="170" spans="1:28" ht="12.75">
      <c r="A170" s="15">
        <v>109</v>
      </c>
      <c r="B170" s="16" t="s">
        <v>153</v>
      </c>
      <c r="C170" s="17" t="s">
        <v>562</v>
      </c>
      <c r="D170" s="18" t="s">
        <v>563</v>
      </c>
      <c r="E170" s="19">
        <v>3</v>
      </c>
      <c r="F170" s="20" t="s">
        <v>160</v>
      </c>
      <c r="I170" s="21">
        <f t="shared" si="13"/>
        <v>0</v>
      </c>
      <c r="J170" s="21">
        <f t="shared" si="12"/>
        <v>0</v>
      </c>
      <c r="O170" s="20">
        <v>20</v>
      </c>
      <c r="P170" s="20" t="s">
        <v>134</v>
      </c>
      <c r="V170" s="23" t="s">
        <v>399</v>
      </c>
      <c r="X170" s="20" t="s">
        <v>562</v>
      </c>
      <c r="Y170" s="20" t="s">
        <v>562</v>
      </c>
      <c r="Z170" s="17" t="s">
        <v>325</v>
      </c>
      <c r="AA170" s="17" t="s">
        <v>134</v>
      </c>
      <c r="AB170" s="20" t="s">
        <v>138</v>
      </c>
    </row>
    <row r="171" spans="1:28" ht="12.75">
      <c r="A171" s="15">
        <v>110</v>
      </c>
      <c r="B171" s="16" t="s">
        <v>153</v>
      </c>
      <c r="C171" s="17" t="s">
        <v>564</v>
      </c>
      <c r="D171" s="18" t="s">
        <v>565</v>
      </c>
      <c r="E171" s="19">
        <v>3</v>
      </c>
      <c r="F171" s="20" t="s">
        <v>160</v>
      </c>
      <c r="I171" s="21">
        <f t="shared" si="13"/>
        <v>0</v>
      </c>
      <c r="J171" s="21">
        <f t="shared" si="12"/>
        <v>0</v>
      </c>
      <c r="O171" s="20">
        <v>20</v>
      </c>
      <c r="P171" s="20" t="s">
        <v>134</v>
      </c>
      <c r="V171" s="23" t="s">
        <v>399</v>
      </c>
      <c r="X171" s="20" t="s">
        <v>564</v>
      </c>
      <c r="Y171" s="20" t="s">
        <v>564</v>
      </c>
      <c r="Z171" s="17" t="s">
        <v>325</v>
      </c>
      <c r="AA171" s="17" t="s">
        <v>134</v>
      </c>
      <c r="AB171" s="20" t="s">
        <v>138</v>
      </c>
    </row>
    <row r="172" spans="1:28" ht="12.75">
      <c r="A172" s="15">
        <v>111</v>
      </c>
      <c r="B172" s="16" t="s">
        <v>529</v>
      </c>
      <c r="C172" s="17" t="s">
        <v>566</v>
      </c>
      <c r="D172" s="18" t="s">
        <v>567</v>
      </c>
      <c r="E172" s="19">
        <v>30</v>
      </c>
      <c r="F172" s="20" t="s">
        <v>16</v>
      </c>
      <c r="H172" s="21">
        <f>ROUND(E172*G172,2)</f>
        <v>0</v>
      </c>
      <c r="J172" s="21">
        <f t="shared" si="12"/>
        <v>0</v>
      </c>
      <c r="K172" s="22">
        <v>8E-05</v>
      </c>
      <c r="L172" s="22">
        <f>E172*K172</f>
        <v>0.0024000000000000002</v>
      </c>
      <c r="O172" s="20">
        <v>20</v>
      </c>
      <c r="P172" s="20" t="s">
        <v>134</v>
      </c>
      <c r="V172" s="23" t="s">
        <v>399</v>
      </c>
      <c r="W172" s="19">
        <v>21.15</v>
      </c>
      <c r="X172" s="20" t="s">
        <v>568</v>
      </c>
      <c r="Y172" s="20" t="s">
        <v>566</v>
      </c>
      <c r="Z172" s="17" t="s">
        <v>321</v>
      </c>
      <c r="AA172" s="17" t="s">
        <v>134</v>
      </c>
      <c r="AB172" s="20" t="s">
        <v>163</v>
      </c>
    </row>
    <row r="173" spans="1:28" ht="25.5">
      <c r="A173" s="15">
        <v>112</v>
      </c>
      <c r="B173" s="16" t="s">
        <v>153</v>
      </c>
      <c r="C173" s="17" t="s">
        <v>569</v>
      </c>
      <c r="D173" s="18" t="s">
        <v>570</v>
      </c>
      <c r="E173" s="19">
        <v>1</v>
      </c>
      <c r="F173" s="20" t="s">
        <v>160</v>
      </c>
      <c r="I173" s="21">
        <f>ROUND(E173*G173,2)</f>
        <v>0</v>
      </c>
      <c r="J173" s="21">
        <f t="shared" si="12"/>
        <v>0</v>
      </c>
      <c r="O173" s="20">
        <v>20</v>
      </c>
      <c r="P173" s="20" t="s">
        <v>134</v>
      </c>
      <c r="V173" s="23" t="s">
        <v>399</v>
      </c>
      <c r="X173" s="20" t="s">
        <v>569</v>
      </c>
      <c r="Y173" s="20" t="s">
        <v>569</v>
      </c>
      <c r="Z173" s="17" t="s">
        <v>571</v>
      </c>
      <c r="AA173" s="17" t="s">
        <v>134</v>
      </c>
      <c r="AB173" s="20" t="s">
        <v>138</v>
      </c>
    </row>
    <row r="174" spans="1:28" ht="25.5">
      <c r="A174" s="15">
        <v>113</v>
      </c>
      <c r="B174" s="16" t="s">
        <v>153</v>
      </c>
      <c r="C174" s="17" t="s">
        <v>572</v>
      </c>
      <c r="D174" s="18" t="s">
        <v>573</v>
      </c>
      <c r="E174" s="19">
        <v>1</v>
      </c>
      <c r="F174" s="20" t="s">
        <v>160</v>
      </c>
      <c r="I174" s="21">
        <f>ROUND(E174*G174,2)</f>
        <v>0</v>
      </c>
      <c r="J174" s="21">
        <f t="shared" si="12"/>
        <v>0</v>
      </c>
      <c r="O174" s="20">
        <v>20</v>
      </c>
      <c r="P174" s="20" t="s">
        <v>134</v>
      </c>
      <c r="V174" s="23" t="s">
        <v>399</v>
      </c>
      <c r="X174" s="20" t="s">
        <v>572</v>
      </c>
      <c r="Y174" s="20" t="s">
        <v>572</v>
      </c>
      <c r="Z174" s="17" t="s">
        <v>571</v>
      </c>
      <c r="AA174" s="17" t="s">
        <v>134</v>
      </c>
      <c r="AB174" s="20" t="s">
        <v>138</v>
      </c>
    </row>
    <row r="175" spans="1:28" ht="25.5">
      <c r="A175" s="15">
        <v>114</v>
      </c>
      <c r="B175" s="16" t="s">
        <v>153</v>
      </c>
      <c r="C175" s="17" t="s">
        <v>574</v>
      </c>
      <c r="D175" s="18" t="s">
        <v>575</v>
      </c>
      <c r="E175" s="19">
        <v>1</v>
      </c>
      <c r="F175" s="20" t="s">
        <v>160</v>
      </c>
      <c r="I175" s="21">
        <f>ROUND(E175*G175,2)</f>
        <v>0</v>
      </c>
      <c r="J175" s="21">
        <f t="shared" si="12"/>
        <v>0</v>
      </c>
      <c r="O175" s="20">
        <v>20</v>
      </c>
      <c r="P175" s="20" t="s">
        <v>134</v>
      </c>
      <c r="V175" s="23" t="s">
        <v>399</v>
      </c>
      <c r="X175" s="20" t="s">
        <v>574</v>
      </c>
      <c r="Y175" s="20" t="s">
        <v>574</v>
      </c>
      <c r="Z175" s="17" t="s">
        <v>571</v>
      </c>
      <c r="AA175" s="17" t="s">
        <v>134</v>
      </c>
      <c r="AB175" s="20" t="s">
        <v>138</v>
      </c>
    </row>
    <row r="176" spans="1:28" ht="25.5">
      <c r="A176" s="15">
        <v>115</v>
      </c>
      <c r="B176" s="16" t="s">
        <v>153</v>
      </c>
      <c r="C176" s="17" t="s">
        <v>576</v>
      </c>
      <c r="D176" s="18" t="s">
        <v>577</v>
      </c>
      <c r="E176" s="19">
        <v>1</v>
      </c>
      <c r="F176" s="20" t="s">
        <v>160</v>
      </c>
      <c r="I176" s="21">
        <f>ROUND(E176*G176,2)</f>
        <v>0</v>
      </c>
      <c r="J176" s="21">
        <f t="shared" si="12"/>
        <v>0</v>
      </c>
      <c r="O176" s="20">
        <v>20</v>
      </c>
      <c r="P176" s="20" t="s">
        <v>134</v>
      </c>
      <c r="V176" s="23" t="s">
        <v>399</v>
      </c>
      <c r="X176" s="20" t="s">
        <v>576</v>
      </c>
      <c r="Y176" s="20" t="s">
        <v>576</v>
      </c>
      <c r="Z176" s="17" t="s">
        <v>571</v>
      </c>
      <c r="AA176" s="17" t="s">
        <v>134</v>
      </c>
      <c r="AB176" s="20" t="s">
        <v>138</v>
      </c>
    </row>
    <row r="177" spans="1:28" ht="12.75">
      <c r="A177" s="15">
        <v>116</v>
      </c>
      <c r="B177" s="16" t="s">
        <v>529</v>
      </c>
      <c r="C177" s="17" t="s">
        <v>578</v>
      </c>
      <c r="D177" s="18" t="s">
        <v>579</v>
      </c>
      <c r="E177" s="19">
        <v>128</v>
      </c>
      <c r="F177" s="20" t="s">
        <v>29</v>
      </c>
      <c r="H177" s="21">
        <f>ROUND(E177*G177,2)</f>
        <v>0</v>
      </c>
      <c r="J177" s="21">
        <f t="shared" si="12"/>
        <v>0</v>
      </c>
      <c r="K177" s="22">
        <v>6E-05</v>
      </c>
      <c r="L177" s="22">
        <f>E177*K177</f>
        <v>0.00768</v>
      </c>
      <c r="O177" s="20">
        <v>20</v>
      </c>
      <c r="P177" s="20" t="s">
        <v>134</v>
      </c>
      <c r="V177" s="23" t="s">
        <v>399</v>
      </c>
      <c r="W177" s="19">
        <v>24.832</v>
      </c>
      <c r="X177" s="20" t="s">
        <v>580</v>
      </c>
      <c r="Y177" s="20" t="s">
        <v>578</v>
      </c>
      <c r="Z177" s="17" t="s">
        <v>581</v>
      </c>
      <c r="AA177" s="17" t="s">
        <v>582</v>
      </c>
      <c r="AB177" s="20" t="s">
        <v>138</v>
      </c>
    </row>
    <row r="178" spans="4:22" ht="12.75">
      <c r="D178" s="18" t="s">
        <v>583</v>
      </c>
      <c r="V178" s="23" t="s">
        <v>196</v>
      </c>
    </row>
    <row r="179" spans="1:28" ht="12.75">
      <c r="A179" s="15">
        <v>117</v>
      </c>
      <c r="B179" s="16" t="s">
        <v>153</v>
      </c>
      <c r="C179" s="17" t="s">
        <v>584</v>
      </c>
      <c r="D179" s="18" t="s">
        <v>585</v>
      </c>
      <c r="E179" s="19">
        <v>128</v>
      </c>
      <c r="F179" s="20" t="s">
        <v>29</v>
      </c>
      <c r="I179" s="21">
        <f>ROUND(E179*G179,2)</f>
        <v>0</v>
      </c>
      <c r="J179" s="21">
        <f>ROUND(E179*G179,2)</f>
        <v>0</v>
      </c>
      <c r="K179" s="22">
        <v>0.001</v>
      </c>
      <c r="L179" s="22">
        <f>E179*K179</f>
        <v>0.128</v>
      </c>
      <c r="O179" s="20">
        <v>20</v>
      </c>
      <c r="P179" s="20" t="s">
        <v>134</v>
      </c>
      <c r="V179" s="23" t="s">
        <v>399</v>
      </c>
      <c r="W179" s="19">
        <v>15.36</v>
      </c>
      <c r="X179" s="20" t="s">
        <v>584</v>
      </c>
      <c r="Y179" s="20" t="s">
        <v>584</v>
      </c>
      <c r="Z179" s="17" t="s">
        <v>571</v>
      </c>
      <c r="AA179" s="17" t="s">
        <v>134</v>
      </c>
      <c r="AB179" s="20" t="s">
        <v>171</v>
      </c>
    </row>
    <row r="180" spans="1:28" ht="12.75">
      <c r="A180" s="15">
        <v>118</v>
      </c>
      <c r="B180" s="16" t="s">
        <v>529</v>
      </c>
      <c r="C180" s="17" t="s">
        <v>586</v>
      </c>
      <c r="D180" s="18" t="s">
        <v>587</v>
      </c>
      <c r="E180" s="19">
        <v>202</v>
      </c>
      <c r="F180" s="20" t="s">
        <v>29</v>
      </c>
      <c r="H180" s="21">
        <f>ROUND(E180*G180,2)</f>
        <v>0</v>
      </c>
      <c r="J180" s="21">
        <f>ROUND(E180*G180,2)</f>
        <v>0</v>
      </c>
      <c r="K180" s="22">
        <v>6E-05</v>
      </c>
      <c r="L180" s="22">
        <f>E180*K180</f>
        <v>0.01212</v>
      </c>
      <c r="O180" s="20">
        <v>20</v>
      </c>
      <c r="P180" s="20" t="s">
        <v>134</v>
      </c>
      <c r="V180" s="23" t="s">
        <v>399</v>
      </c>
      <c r="W180" s="19">
        <v>26.462</v>
      </c>
      <c r="X180" s="20" t="s">
        <v>588</v>
      </c>
      <c r="Y180" s="20" t="s">
        <v>586</v>
      </c>
      <c r="Z180" s="17" t="s">
        <v>581</v>
      </c>
      <c r="AA180" s="17" t="s">
        <v>589</v>
      </c>
      <c r="AB180" s="20" t="s">
        <v>138</v>
      </c>
    </row>
    <row r="181" spans="4:22" ht="12.75">
      <c r="D181" s="18" t="s">
        <v>590</v>
      </c>
      <c r="V181" s="23" t="s">
        <v>196</v>
      </c>
    </row>
    <row r="182" spans="1:28" ht="12.75">
      <c r="A182" s="15">
        <v>119</v>
      </c>
      <c r="B182" s="16" t="s">
        <v>153</v>
      </c>
      <c r="C182" s="17" t="s">
        <v>591</v>
      </c>
      <c r="D182" s="18" t="s">
        <v>592</v>
      </c>
      <c r="E182" s="19">
        <v>202</v>
      </c>
      <c r="F182" s="20" t="s">
        <v>29</v>
      </c>
      <c r="I182" s="21">
        <f>ROUND(E182*G182,2)</f>
        <v>0</v>
      </c>
      <c r="J182" s="21">
        <f>ROUND(E182*G182,2)</f>
        <v>0</v>
      </c>
      <c r="K182" s="22">
        <v>0.001</v>
      </c>
      <c r="L182" s="22">
        <f>E182*K182</f>
        <v>0.202</v>
      </c>
      <c r="O182" s="20">
        <v>20</v>
      </c>
      <c r="P182" s="20" t="s">
        <v>134</v>
      </c>
      <c r="V182" s="23" t="s">
        <v>399</v>
      </c>
      <c r="X182" s="20" t="s">
        <v>591</v>
      </c>
      <c r="Y182" s="20" t="s">
        <v>591</v>
      </c>
      <c r="Z182" s="17" t="s">
        <v>593</v>
      </c>
      <c r="AA182" s="17" t="s">
        <v>134</v>
      </c>
      <c r="AB182" s="20" t="s">
        <v>425</v>
      </c>
    </row>
    <row r="183" spans="1:28" ht="25.5">
      <c r="A183" s="15">
        <v>120</v>
      </c>
      <c r="B183" s="16" t="s">
        <v>529</v>
      </c>
      <c r="C183" s="17" t="s">
        <v>594</v>
      </c>
      <c r="D183" s="18" t="s">
        <v>595</v>
      </c>
      <c r="E183" s="19">
        <v>236.389</v>
      </c>
      <c r="F183" s="20" t="s">
        <v>120</v>
      </c>
      <c r="H183" s="21">
        <f>ROUND(E183*G183,2)</f>
        <v>0</v>
      </c>
      <c r="J183" s="21">
        <f>ROUND(E183*G183,2)</f>
        <v>0</v>
      </c>
      <c r="O183" s="20">
        <v>20</v>
      </c>
      <c r="P183" s="20" t="s">
        <v>134</v>
      </c>
      <c r="V183" s="23" t="s">
        <v>399</v>
      </c>
      <c r="X183" s="20" t="s">
        <v>594</v>
      </c>
      <c r="Y183" s="20" t="s">
        <v>594</v>
      </c>
      <c r="Z183" s="17" t="s">
        <v>581</v>
      </c>
      <c r="AA183" s="17" t="s">
        <v>596</v>
      </c>
      <c r="AB183" s="20" t="s">
        <v>138</v>
      </c>
    </row>
    <row r="184" spans="4:23" ht="12.75">
      <c r="D184" s="60" t="s">
        <v>179</v>
      </c>
      <c r="E184" s="61">
        <f>J184</f>
        <v>0</v>
      </c>
      <c r="H184" s="61">
        <f>SUM(H153:H183)</f>
        <v>0</v>
      </c>
      <c r="I184" s="61">
        <f>SUM(I153:I183)</f>
        <v>0</v>
      </c>
      <c r="J184" s="61">
        <f>SUM(J153:J183)</f>
        <v>0</v>
      </c>
      <c r="L184" s="62">
        <f>SUM(L153:L183)</f>
        <v>1.2621939999999998</v>
      </c>
      <c r="N184" s="63">
        <f>SUM(N153:N183)</f>
        <v>0</v>
      </c>
      <c r="W184" s="63">
        <f>SUM(W153:W183)</f>
        <v>258.03499999999997</v>
      </c>
    </row>
    <row r="186" ht="12.75">
      <c r="B186" s="59" t="s">
        <v>597</v>
      </c>
    </row>
    <row r="187" spans="1:28" ht="12.75">
      <c r="A187" s="15">
        <v>121</v>
      </c>
      <c r="B187" s="16" t="s">
        <v>598</v>
      </c>
      <c r="C187" s="17" t="s">
        <v>599</v>
      </c>
      <c r="D187" s="18" t="s">
        <v>600</v>
      </c>
      <c r="E187" s="19">
        <v>30.36</v>
      </c>
      <c r="F187" s="20" t="s">
        <v>150</v>
      </c>
      <c r="H187" s="21">
        <f>ROUND(E187*G187,2)</f>
        <v>0</v>
      </c>
      <c r="J187" s="21">
        <f>ROUND(E187*G187,2)</f>
        <v>0</v>
      </c>
      <c r="K187" s="22">
        <v>0.00491</v>
      </c>
      <c r="L187" s="22">
        <f>E187*K187</f>
        <v>0.1490676</v>
      </c>
      <c r="O187" s="20">
        <v>20</v>
      </c>
      <c r="P187" s="20" t="s">
        <v>134</v>
      </c>
      <c r="V187" s="23" t="s">
        <v>399</v>
      </c>
      <c r="W187" s="19">
        <v>22.922</v>
      </c>
      <c r="X187" s="20" t="s">
        <v>601</v>
      </c>
      <c r="Y187" s="20" t="s">
        <v>599</v>
      </c>
      <c r="Z187" s="17" t="s">
        <v>602</v>
      </c>
      <c r="AA187" s="17" t="s">
        <v>603</v>
      </c>
      <c r="AB187" s="20" t="s">
        <v>293</v>
      </c>
    </row>
    <row r="188" spans="1:28" ht="12.75">
      <c r="A188" s="15">
        <v>122</v>
      </c>
      <c r="B188" s="16" t="s">
        <v>153</v>
      </c>
      <c r="C188" s="17" t="s">
        <v>604</v>
      </c>
      <c r="D188" s="18" t="s">
        <v>703</v>
      </c>
      <c r="E188" s="19">
        <v>33.396</v>
      </c>
      <c r="F188" s="20" t="s">
        <v>150</v>
      </c>
      <c r="I188" s="21">
        <f>ROUND(E188*G188,2)</f>
        <v>0</v>
      </c>
      <c r="J188" s="21">
        <f>ROUND(E188*G188,2)</f>
        <v>0</v>
      </c>
      <c r="K188" s="22">
        <v>0.019</v>
      </c>
      <c r="L188" s="22">
        <f>E188*K188</f>
        <v>0.634524</v>
      </c>
      <c r="O188" s="20">
        <v>20</v>
      </c>
      <c r="P188" s="20" t="s">
        <v>134</v>
      </c>
      <c r="V188" s="23" t="s">
        <v>399</v>
      </c>
      <c r="X188" s="20" t="s">
        <v>604</v>
      </c>
      <c r="Y188" s="20" t="s">
        <v>604</v>
      </c>
      <c r="Z188" s="17" t="s">
        <v>605</v>
      </c>
      <c r="AA188" s="17" t="s">
        <v>134</v>
      </c>
      <c r="AB188" s="20" t="s">
        <v>138</v>
      </c>
    </row>
    <row r="189" spans="1:28" ht="12.75">
      <c r="A189" s="15">
        <v>123</v>
      </c>
      <c r="B189" s="16" t="s">
        <v>598</v>
      </c>
      <c r="C189" s="17" t="s">
        <v>606</v>
      </c>
      <c r="D189" s="18" t="s">
        <v>607</v>
      </c>
      <c r="E189" s="19">
        <v>9.04</v>
      </c>
      <c r="F189" s="20" t="s">
        <v>120</v>
      </c>
      <c r="H189" s="21">
        <f>ROUND(E189*G189,2)</f>
        <v>0</v>
      </c>
      <c r="J189" s="21">
        <f>ROUND(E189*G189,2)</f>
        <v>0</v>
      </c>
      <c r="O189" s="20">
        <v>20</v>
      </c>
      <c r="P189" s="20" t="s">
        <v>134</v>
      </c>
      <c r="V189" s="23" t="s">
        <v>399</v>
      </c>
      <c r="X189" s="20" t="s">
        <v>608</v>
      </c>
      <c r="Y189" s="20" t="s">
        <v>606</v>
      </c>
      <c r="Z189" s="17" t="s">
        <v>602</v>
      </c>
      <c r="AA189" s="17" t="s">
        <v>609</v>
      </c>
      <c r="AB189" s="20" t="s">
        <v>138</v>
      </c>
    </row>
    <row r="190" spans="4:23" ht="12.75">
      <c r="D190" s="60" t="s">
        <v>179</v>
      </c>
      <c r="E190" s="61">
        <f>J190</f>
        <v>0</v>
      </c>
      <c r="H190" s="61">
        <f>SUM(H185:H189)</f>
        <v>0</v>
      </c>
      <c r="I190" s="61">
        <f>SUM(I185:I189)</f>
        <v>0</v>
      </c>
      <c r="J190" s="61">
        <f>SUM(J185:J189)</f>
        <v>0</v>
      </c>
      <c r="L190" s="62">
        <f>SUM(L185:L189)</f>
        <v>0.7835915999999999</v>
      </c>
      <c r="N190" s="63">
        <f>SUM(N185:N189)</f>
        <v>0</v>
      </c>
      <c r="W190" s="63">
        <f>SUM(W185:W189)</f>
        <v>22.922</v>
      </c>
    </row>
    <row r="192" ht="12.75">
      <c r="B192" s="59" t="s">
        <v>610</v>
      </c>
    </row>
    <row r="193" spans="1:28" ht="12.75">
      <c r="A193" s="15">
        <v>124</v>
      </c>
      <c r="B193" s="16" t="s">
        <v>611</v>
      </c>
      <c r="C193" s="17" t="s">
        <v>612</v>
      </c>
      <c r="D193" s="18" t="s">
        <v>613</v>
      </c>
      <c r="E193" s="19">
        <v>24</v>
      </c>
      <c r="F193" s="20" t="s">
        <v>150</v>
      </c>
      <c r="H193" s="21">
        <f>ROUND(E193*G193,2)</f>
        <v>0</v>
      </c>
      <c r="J193" s="21">
        <f>ROUND(E193*G193,2)</f>
        <v>0</v>
      </c>
      <c r="K193" s="22">
        <v>0.00016</v>
      </c>
      <c r="L193" s="22">
        <f>E193*K193</f>
        <v>0.0038400000000000005</v>
      </c>
      <c r="O193" s="20">
        <v>20</v>
      </c>
      <c r="P193" s="20" t="s">
        <v>134</v>
      </c>
      <c r="V193" s="23" t="s">
        <v>399</v>
      </c>
      <c r="W193" s="19">
        <v>6.24</v>
      </c>
      <c r="X193" s="20" t="s">
        <v>612</v>
      </c>
      <c r="Y193" s="20" t="s">
        <v>612</v>
      </c>
      <c r="Z193" s="17" t="s">
        <v>614</v>
      </c>
      <c r="AA193" s="17" t="s">
        <v>615</v>
      </c>
      <c r="AB193" s="20" t="s">
        <v>163</v>
      </c>
    </row>
    <row r="194" spans="4:23" ht="12.75">
      <c r="D194" s="60" t="s">
        <v>179</v>
      </c>
      <c r="E194" s="61">
        <f>J194</f>
        <v>0</v>
      </c>
      <c r="H194" s="61">
        <f>SUM(H191:H193)</f>
        <v>0</v>
      </c>
      <c r="I194" s="61">
        <f>SUM(I191:I193)</f>
        <v>0</v>
      </c>
      <c r="J194" s="61">
        <f>SUM(J191:J193)</f>
        <v>0</v>
      </c>
      <c r="L194" s="62">
        <f>SUM(L191:L193)</f>
        <v>0.0038400000000000005</v>
      </c>
      <c r="N194" s="63">
        <f>SUM(N191:N193)</f>
        <v>0</v>
      </c>
      <c r="W194" s="63">
        <f>SUM(W191:W193)</f>
        <v>6.24</v>
      </c>
    </row>
    <row r="196" ht="12.75">
      <c r="B196" s="59" t="s">
        <v>616</v>
      </c>
    </row>
    <row r="197" spans="1:28" ht="12.75">
      <c r="A197" s="15">
        <v>125</v>
      </c>
      <c r="B197" s="16" t="s">
        <v>617</v>
      </c>
      <c r="C197" s="17" t="s">
        <v>618</v>
      </c>
      <c r="D197" s="18" t="s">
        <v>619</v>
      </c>
      <c r="E197" s="19">
        <v>89.01</v>
      </c>
      <c r="F197" s="20" t="s">
        <v>150</v>
      </c>
      <c r="H197" s="21">
        <f>ROUND(E197*G197,2)</f>
        <v>0</v>
      </c>
      <c r="J197" s="21">
        <f>ROUND(E197*G197,2)</f>
        <v>0</v>
      </c>
      <c r="K197" s="22">
        <v>0.0003</v>
      </c>
      <c r="L197" s="22">
        <f>E197*K197</f>
        <v>0.026702999999999998</v>
      </c>
      <c r="O197" s="20">
        <v>20</v>
      </c>
      <c r="P197" s="20" t="s">
        <v>134</v>
      </c>
      <c r="V197" s="23" t="s">
        <v>399</v>
      </c>
      <c r="W197" s="19">
        <v>11.393</v>
      </c>
      <c r="X197" s="20" t="s">
        <v>620</v>
      </c>
      <c r="Y197" s="20" t="s">
        <v>618</v>
      </c>
      <c r="Z197" s="17" t="s">
        <v>614</v>
      </c>
      <c r="AA197" s="17" t="s">
        <v>621</v>
      </c>
      <c r="AB197" s="20" t="s">
        <v>163</v>
      </c>
    </row>
    <row r="198" spans="4:23" ht="12.75">
      <c r="D198" s="60" t="s">
        <v>179</v>
      </c>
      <c r="E198" s="61">
        <f>J198</f>
        <v>0</v>
      </c>
      <c r="H198" s="61">
        <f>SUM(H195:H197)</f>
        <v>0</v>
      </c>
      <c r="I198" s="61">
        <f>SUM(I195:I197)</f>
        <v>0</v>
      </c>
      <c r="J198" s="61">
        <f>SUM(J195:J197)</f>
        <v>0</v>
      </c>
      <c r="L198" s="62">
        <f>SUM(L195:L197)</f>
        <v>0.026702999999999998</v>
      </c>
      <c r="N198" s="63">
        <f>SUM(N195:N197)</f>
        <v>0</v>
      </c>
      <c r="W198" s="63">
        <f>SUM(W195:W197)</f>
        <v>11.393</v>
      </c>
    </row>
    <row r="200" ht="12.75">
      <c r="B200" s="59" t="s">
        <v>622</v>
      </c>
    </row>
    <row r="201" spans="1:28" ht="12.75">
      <c r="A201" s="15">
        <v>126</v>
      </c>
      <c r="B201" s="16" t="s">
        <v>525</v>
      </c>
      <c r="C201" s="17" t="s">
        <v>623</v>
      </c>
      <c r="D201" s="18" t="s">
        <v>624</v>
      </c>
      <c r="E201" s="19">
        <v>34.388</v>
      </c>
      <c r="F201" s="20" t="s">
        <v>150</v>
      </c>
      <c r="H201" s="21">
        <f>ROUND(E201*G201,2)</f>
        <v>0</v>
      </c>
      <c r="J201" s="21">
        <f>ROUND(E201*G201,2)</f>
        <v>0</v>
      </c>
      <c r="K201" s="22">
        <v>0.00459</v>
      </c>
      <c r="L201" s="22">
        <f>E201*K201</f>
        <v>0.15784092</v>
      </c>
      <c r="O201" s="20">
        <v>20</v>
      </c>
      <c r="P201" s="20" t="s">
        <v>134</v>
      </c>
      <c r="V201" s="23" t="s">
        <v>399</v>
      </c>
      <c r="W201" s="19">
        <v>9.973</v>
      </c>
      <c r="X201" s="20" t="s">
        <v>623</v>
      </c>
      <c r="Y201" s="20" t="s">
        <v>623</v>
      </c>
      <c r="Z201" s="17" t="s">
        <v>528</v>
      </c>
      <c r="AA201" s="17" t="s">
        <v>134</v>
      </c>
      <c r="AB201" s="20" t="s">
        <v>138</v>
      </c>
    </row>
    <row r="202" spans="4:23" ht="12.75">
      <c r="D202" s="60" t="s">
        <v>625</v>
      </c>
      <c r="E202" s="61">
        <f>J202</f>
        <v>0</v>
      </c>
      <c r="H202" s="61">
        <f>SUM(H199:H201)</f>
        <v>0</v>
      </c>
      <c r="I202" s="61">
        <f>SUM(I199:I201)</f>
        <v>0</v>
      </c>
      <c r="J202" s="61">
        <f>SUM(J199:J201)</f>
        <v>0</v>
      </c>
      <c r="L202" s="62">
        <f>SUM(L199:L201)</f>
        <v>0.15784092</v>
      </c>
      <c r="N202" s="63">
        <f>SUM(N199:N201)</f>
        <v>0</v>
      </c>
      <c r="W202" s="63">
        <f>SUM(W199:W201)</f>
        <v>9.973</v>
      </c>
    </row>
    <row r="204" spans="4:23" ht="12.75">
      <c r="D204" s="60" t="s">
        <v>626</v>
      </c>
      <c r="E204" s="61">
        <f>J204</f>
        <v>0</v>
      </c>
      <c r="H204" s="61">
        <f>H115+H122+H129+H134+H140+H152+H184+H190+H194+H198+H202</f>
        <v>0</v>
      </c>
      <c r="I204" s="61">
        <f>I115+I122+I129+I134+I140+I152+I184+I190+I194+I198+I202</f>
        <v>0</v>
      </c>
      <c r="J204" s="61">
        <f>J115+J122+J129+J134+J140+J152+J184+J190+J194+J198+J202</f>
        <v>0</v>
      </c>
      <c r="L204" s="62">
        <f>L115+L122+L129+L134+L140+L152+L184+L190+L194+L198+L202</f>
        <v>4.359817860000001</v>
      </c>
      <c r="N204" s="63">
        <f>N115+N122+N129+N134+N140+N152+N184+N190+N194+N198+N202</f>
        <v>3.3895</v>
      </c>
      <c r="W204" s="63">
        <f>W115+W122+W129+W134+W140+W152+W184+W190+W194+W198+W202</f>
        <v>653.796</v>
      </c>
    </row>
    <row r="206" spans="4:23" ht="12.75">
      <c r="D206" s="64" t="s">
        <v>627</v>
      </c>
      <c r="E206" s="61">
        <f>J206</f>
        <v>0</v>
      </c>
      <c r="H206" s="61">
        <f>H101+H204</f>
        <v>0</v>
      </c>
      <c r="I206" s="61">
        <f>I101+I204</f>
        <v>0</v>
      </c>
      <c r="J206" s="61">
        <f>J101+J204</f>
        <v>0</v>
      </c>
      <c r="L206" s="62">
        <f>L101+L204</f>
        <v>103.90218265000001</v>
      </c>
      <c r="N206" s="63">
        <f>N101+N204</f>
        <v>30.92315</v>
      </c>
      <c r="W206" s="63">
        <f>W101+W204</f>
        <v>2017.0890000000002</v>
      </c>
    </row>
  </sheetData>
  <sheetProtection selectLockedCells="1" selectUnlockedCells="1"/>
  <mergeCells count="2">
    <mergeCell ref="K9:L9"/>
    <mergeCell ref="M9:N9"/>
  </mergeCells>
  <printOptions/>
  <pageMargins left="0.39375" right="0.27569444444444446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27"/>
  <sheetViews>
    <sheetView showGridLines="0" zoomScale="115" zoomScaleNormal="115" zoomScalePageLayoutView="0" workbookViewId="0" topLeftCell="A25">
      <selection activeCell="M23" sqref="M23"/>
    </sheetView>
  </sheetViews>
  <sheetFormatPr defaultColWidth="9.140625" defaultRowHeight="13.5" customHeight="1"/>
  <cols>
    <col min="1" max="1" width="0.71875" style="0" customWidth="1"/>
    <col min="2" max="2" width="3.7109375" style="0" customWidth="1"/>
    <col min="3" max="3" width="6.8515625" style="0" customWidth="1"/>
    <col min="4" max="6" width="14.00390625" style="0" customWidth="1"/>
    <col min="7" max="7" width="3.8515625" style="0" customWidth="1"/>
    <col min="8" max="8" width="22.7109375" style="0" customWidth="1"/>
    <col min="9" max="9" width="14.00390625" style="0" customWidth="1"/>
    <col min="10" max="10" width="4.28125" style="0" customWidth="1"/>
    <col min="11" max="11" width="17.421875" style="0" customWidth="1"/>
    <col min="12" max="12" width="11.421875" style="0" customWidth="1"/>
    <col min="13" max="13" width="14.57421875" style="0" customWidth="1"/>
    <col min="14" max="14" width="0.71875" style="0" customWidth="1"/>
    <col min="15" max="15" width="1.421875" style="0" customWidth="1"/>
    <col min="24" max="25" width="5.7109375" style="0" customWidth="1"/>
    <col min="26" max="26" width="6.57421875" style="0" customWidth="1"/>
    <col min="27" max="27" width="21.421875" style="0" customWidth="1"/>
    <col min="28" max="28" width="4.28125" style="0" customWidth="1"/>
    <col min="29" max="29" width="8.28125" style="0" customWidth="1"/>
    <col min="30" max="30" width="8.7109375" style="0" customWidth="1"/>
  </cols>
  <sheetData>
    <row r="1" spans="2:30" s="31" customFormat="1" ht="28.5" customHeight="1">
      <c r="B1" s="65" t="s">
        <v>93</v>
      </c>
      <c r="C1" s="65"/>
      <c r="D1" s="65"/>
      <c r="E1" s="65"/>
      <c r="F1" s="65"/>
      <c r="G1" s="65"/>
      <c r="H1" s="66" t="str">
        <f>CONCATENATE(AA2," ",AB2," ",AC2," ",AD2)</f>
        <v>Krycí list rozpočtu v EUR  </v>
      </c>
      <c r="I1" s="65"/>
      <c r="J1" s="65"/>
      <c r="K1" s="65"/>
      <c r="L1" s="65"/>
      <c r="M1" s="65"/>
      <c r="Z1" s="31" t="s">
        <v>67</v>
      </c>
      <c r="AA1" s="31" t="s">
        <v>68</v>
      </c>
      <c r="AB1" s="31" t="s">
        <v>69</v>
      </c>
      <c r="AC1" s="31" t="s">
        <v>70</v>
      </c>
      <c r="AD1" s="31" t="s">
        <v>71</v>
      </c>
    </row>
    <row r="2" spans="2:30" s="31" customFormat="1" ht="18" customHeight="1">
      <c r="B2" s="67" t="s">
        <v>628</v>
      </c>
      <c r="C2" s="68"/>
      <c r="D2" s="68"/>
      <c r="E2" s="68"/>
      <c r="F2" s="68"/>
      <c r="G2" s="69"/>
      <c r="H2" s="68" t="s">
        <v>629</v>
      </c>
      <c r="I2" s="68"/>
      <c r="J2" s="68" t="s">
        <v>630</v>
      </c>
      <c r="K2" s="68"/>
      <c r="L2" s="68" t="s">
        <v>631</v>
      </c>
      <c r="M2" s="70"/>
      <c r="Z2" s="31" t="s">
        <v>76</v>
      </c>
      <c r="AA2" s="37" t="s">
        <v>632</v>
      </c>
      <c r="AB2" s="36" t="s">
        <v>78</v>
      </c>
      <c r="AC2" s="37"/>
      <c r="AD2" s="35"/>
    </row>
    <row r="3" spans="2:30" s="31" customFormat="1" ht="18" customHeight="1">
      <c r="B3" s="71" t="s">
        <v>633</v>
      </c>
      <c r="C3" s="72"/>
      <c r="D3" s="72"/>
      <c r="E3" s="72"/>
      <c r="F3" s="72"/>
      <c r="G3" s="73" t="s">
        <v>634</v>
      </c>
      <c r="H3" s="72" t="s">
        <v>633</v>
      </c>
      <c r="I3" s="72"/>
      <c r="J3" s="72" t="s">
        <v>635</v>
      </c>
      <c r="K3" s="72"/>
      <c r="L3" s="72" t="s">
        <v>636</v>
      </c>
      <c r="M3" s="74"/>
      <c r="Z3" s="31" t="s">
        <v>81</v>
      </c>
      <c r="AA3" s="37" t="s">
        <v>637</v>
      </c>
      <c r="AB3" s="36" t="s">
        <v>78</v>
      </c>
      <c r="AC3" s="37" t="s">
        <v>83</v>
      </c>
      <c r="AD3" s="35" t="s">
        <v>84</v>
      </c>
    </row>
    <row r="4" spans="2:30" s="31" customFormat="1" ht="18" customHeight="1">
      <c r="B4" s="75" t="s">
        <v>633</v>
      </c>
      <c r="C4" s="76"/>
      <c r="D4" s="76"/>
      <c r="E4" s="76"/>
      <c r="F4" s="76"/>
      <c r="G4" s="77"/>
      <c r="H4" s="76"/>
      <c r="I4" s="76"/>
      <c r="J4" s="76" t="s">
        <v>638</v>
      </c>
      <c r="K4" s="76" t="s">
        <v>639</v>
      </c>
      <c r="L4" s="76" t="s">
        <v>640</v>
      </c>
      <c r="M4" s="78"/>
      <c r="Z4" s="31" t="s">
        <v>85</v>
      </c>
      <c r="AA4" s="37" t="s">
        <v>641</v>
      </c>
      <c r="AB4" s="36" t="s">
        <v>78</v>
      </c>
      <c r="AC4" s="37"/>
      <c r="AD4" s="35"/>
    </row>
    <row r="5" spans="2:30" s="31" customFormat="1" ht="18" customHeight="1">
      <c r="B5" s="67" t="s">
        <v>642</v>
      </c>
      <c r="C5" s="68"/>
      <c r="D5" s="68" t="s">
        <v>643</v>
      </c>
      <c r="E5" s="68"/>
      <c r="F5" s="68"/>
      <c r="G5" s="79" t="s">
        <v>644</v>
      </c>
      <c r="H5" s="68" t="s">
        <v>645</v>
      </c>
      <c r="I5" s="68"/>
      <c r="J5" s="68" t="s">
        <v>646</v>
      </c>
      <c r="K5" s="68" t="s">
        <v>647</v>
      </c>
      <c r="L5" s="68" t="s">
        <v>648</v>
      </c>
      <c r="M5" s="70" t="s">
        <v>649</v>
      </c>
      <c r="Z5" s="31" t="s">
        <v>88</v>
      </c>
      <c r="AA5" s="37" t="s">
        <v>637</v>
      </c>
      <c r="AB5" s="36" t="s">
        <v>78</v>
      </c>
      <c r="AC5" s="37" t="s">
        <v>83</v>
      </c>
      <c r="AD5" s="35" t="s">
        <v>84</v>
      </c>
    </row>
    <row r="6" spans="2:30" s="31" customFormat="1" ht="18" customHeight="1">
      <c r="B6" s="71" t="s">
        <v>650</v>
      </c>
      <c r="C6" s="72"/>
      <c r="D6" s="72"/>
      <c r="E6" s="72"/>
      <c r="F6" s="72"/>
      <c r="G6" s="80"/>
      <c r="H6" s="72"/>
      <c r="I6" s="72"/>
      <c r="J6" s="72" t="s">
        <v>646</v>
      </c>
      <c r="K6" s="72"/>
      <c r="L6" s="72" t="s">
        <v>651</v>
      </c>
      <c r="M6" s="74" t="s">
        <v>649</v>
      </c>
      <c r="Z6" s="31" t="s">
        <v>90</v>
      </c>
      <c r="AA6" s="37" t="s">
        <v>652</v>
      </c>
      <c r="AB6" s="36" t="s">
        <v>78</v>
      </c>
      <c r="AC6" s="37" t="s">
        <v>83</v>
      </c>
      <c r="AD6" s="35" t="s">
        <v>84</v>
      </c>
    </row>
    <row r="7" spans="2:13" s="31" customFormat="1" ht="18" customHeight="1">
      <c r="B7" s="75" t="s">
        <v>653</v>
      </c>
      <c r="C7" s="76"/>
      <c r="D7" s="76"/>
      <c r="E7" s="76"/>
      <c r="F7" s="76"/>
      <c r="G7" s="81"/>
      <c r="H7" s="76"/>
      <c r="I7" s="76"/>
      <c r="J7" s="76" t="s">
        <v>646</v>
      </c>
      <c r="K7" s="76"/>
      <c r="L7" s="76" t="s">
        <v>651</v>
      </c>
      <c r="M7" s="78" t="s">
        <v>649</v>
      </c>
    </row>
    <row r="8" spans="2:13" s="31" customFormat="1" ht="18" customHeight="1">
      <c r="B8" s="82"/>
      <c r="C8" s="83"/>
      <c r="D8" s="84"/>
      <c r="E8" s="85"/>
      <c r="F8" s="86">
        <f>IF(B8&lt;&gt;0,ROUND($M$26/B8,0),0)</f>
        <v>0</v>
      </c>
      <c r="G8" s="79"/>
      <c r="H8" s="83"/>
      <c r="I8" s="86">
        <f>IF(G8&lt;&gt;0,ROUND($M$26/G8,0),0)</f>
        <v>0</v>
      </c>
      <c r="J8" s="69"/>
      <c r="K8" s="83"/>
      <c r="L8" s="85"/>
      <c r="M8" s="87">
        <f>IF(J8&lt;&gt;0,ROUND($M$26/J8,0),0)</f>
        <v>0</v>
      </c>
    </row>
    <row r="9" spans="2:13" s="31" customFormat="1" ht="18" customHeight="1">
      <c r="B9" s="88"/>
      <c r="C9" s="89"/>
      <c r="D9" s="90"/>
      <c r="E9" s="91"/>
      <c r="F9" s="92">
        <f>IF(B9&lt;&gt;0,ROUND($M$26/B9,0),0)</f>
        <v>0</v>
      </c>
      <c r="G9" s="93"/>
      <c r="H9" s="89"/>
      <c r="I9" s="92">
        <f>IF(G9&lt;&gt;0,ROUND($M$26/G9,0),0)</f>
        <v>0</v>
      </c>
      <c r="J9" s="93"/>
      <c r="K9" s="89"/>
      <c r="L9" s="91"/>
      <c r="M9" s="94">
        <f>IF(J9&lt;&gt;0,ROUND($M$26/J9,0),0)</f>
        <v>0</v>
      </c>
    </row>
    <row r="10" spans="2:13" s="31" customFormat="1" ht="18" customHeight="1">
      <c r="B10" s="95" t="s">
        <v>293</v>
      </c>
      <c r="C10" s="96" t="s">
        <v>654</v>
      </c>
      <c r="D10" s="97" t="s">
        <v>100</v>
      </c>
      <c r="E10" s="97" t="s">
        <v>655</v>
      </c>
      <c r="F10" s="98" t="s">
        <v>656</v>
      </c>
      <c r="G10" s="95" t="s">
        <v>210</v>
      </c>
      <c r="H10" s="156" t="s">
        <v>657</v>
      </c>
      <c r="I10" s="156"/>
      <c r="J10" s="95" t="s">
        <v>658</v>
      </c>
      <c r="K10" s="156" t="s">
        <v>659</v>
      </c>
      <c r="L10" s="156"/>
      <c r="M10" s="156"/>
    </row>
    <row r="11" spans="2:13" s="31" customFormat="1" ht="18" customHeight="1">
      <c r="B11" s="99">
        <v>1</v>
      </c>
      <c r="C11" s="100" t="s">
        <v>660</v>
      </c>
      <c r="D11" s="101">
        <v>0</v>
      </c>
      <c r="E11" s="101">
        <v>0</v>
      </c>
      <c r="F11" s="102">
        <f>D11+E11</f>
        <v>0</v>
      </c>
      <c r="G11" s="99">
        <v>6</v>
      </c>
      <c r="H11" s="100" t="s">
        <v>661</v>
      </c>
      <c r="I11" s="102">
        <v>0</v>
      </c>
      <c r="J11" s="99">
        <v>11</v>
      </c>
      <c r="K11" s="103"/>
      <c r="L11" s="104" t="s">
        <v>662</v>
      </c>
      <c r="M11" s="102">
        <v>0</v>
      </c>
    </row>
    <row r="12" spans="2:13" s="31" customFormat="1" ht="18" customHeight="1">
      <c r="B12" s="105">
        <v>2</v>
      </c>
      <c r="C12" s="106" t="s">
        <v>663</v>
      </c>
      <c r="D12" s="107">
        <v>0</v>
      </c>
      <c r="E12" s="107">
        <v>0</v>
      </c>
      <c r="F12" s="102">
        <f>D12+E12</f>
        <v>0</v>
      </c>
      <c r="G12" s="105">
        <v>7</v>
      </c>
      <c r="H12" s="106"/>
      <c r="I12" s="108"/>
      <c r="J12" s="105">
        <v>12</v>
      </c>
      <c r="K12" s="109"/>
      <c r="L12" s="110"/>
      <c r="M12" s="108"/>
    </row>
    <row r="13" spans="2:13" s="31" customFormat="1" ht="18" customHeight="1">
      <c r="B13" s="105">
        <v>3</v>
      </c>
      <c r="C13" s="106" t="s">
        <v>664</v>
      </c>
      <c r="D13" s="107">
        <v>0</v>
      </c>
      <c r="E13" s="107">
        <v>0</v>
      </c>
      <c r="F13" s="102">
        <f>D13+E13</f>
        <v>0</v>
      </c>
      <c r="G13" s="105">
        <v>8</v>
      </c>
      <c r="H13" s="106"/>
      <c r="I13" s="108"/>
      <c r="J13" s="105">
        <v>13</v>
      </c>
      <c r="K13" s="109"/>
      <c r="L13" s="110"/>
      <c r="M13" s="108"/>
    </row>
    <row r="14" spans="2:13" s="31" customFormat="1" ht="18" customHeight="1">
      <c r="B14" s="105">
        <v>4</v>
      </c>
      <c r="C14" s="106" t="s">
        <v>665</v>
      </c>
      <c r="D14" s="107">
        <v>0</v>
      </c>
      <c r="E14" s="107">
        <v>0</v>
      </c>
      <c r="F14" s="111">
        <f>D14+E14</f>
        <v>0</v>
      </c>
      <c r="G14" s="105">
        <v>9</v>
      </c>
      <c r="H14" s="106"/>
      <c r="I14" s="108"/>
      <c r="J14" s="105">
        <v>14</v>
      </c>
      <c r="K14" s="109"/>
      <c r="L14" s="110"/>
      <c r="M14" s="108"/>
    </row>
    <row r="15" spans="2:13" s="31" customFormat="1" ht="18" customHeight="1">
      <c r="B15" s="112">
        <v>5</v>
      </c>
      <c r="C15" s="113" t="s">
        <v>666</v>
      </c>
      <c r="D15" s="114">
        <v>0</v>
      </c>
      <c r="E15" s="115">
        <f>SUM(E11:E14)</f>
        <v>0</v>
      </c>
      <c r="F15" s="116">
        <f>SUM(F11:F14)</f>
        <v>0</v>
      </c>
      <c r="G15" s="112">
        <v>10</v>
      </c>
      <c r="H15" s="117" t="s">
        <v>667</v>
      </c>
      <c r="I15" s="116">
        <f>SUM(I11:I14)</f>
        <v>0</v>
      </c>
      <c r="J15" s="112">
        <v>15</v>
      </c>
      <c r="K15" s="118"/>
      <c r="L15" s="119" t="s">
        <v>668</v>
      </c>
      <c r="M15" s="116">
        <f>SUM(M11:M14)</f>
        <v>0</v>
      </c>
    </row>
    <row r="16" spans="2:13" s="31" customFormat="1" ht="18" customHeight="1">
      <c r="B16" s="157" t="s">
        <v>669</v>
      </c>
      <c r="C16" s="157"/>
      <c r="D16" s="157"/>
      <c r="E16" s="157"/>
      <c r="F16" s="120"/>
      <c r="G16" s="158" t="s">
        <v>670</v>
      </c>
      <c r="H16" s="158"/>
      <c r="I16" s="158"/>
      <c r="J16" s="95" t="s">
        <v>671</v>
      </c>
      <c r="K16" s="156" t="s">
        <v>672</v>
      </c>
      <c r="L16" s="156"/>
      <c r="M16" s="156"/>
    </row>
    <row r="17" spans="2:13" s="31" customFormat="1" ht="18" customHeight="1">
      <c r="B17" s="121"/>
      <c r="C17" s="122" t="s">
        <v>673</v>
      </c>
      <c r="D17" s="122"/>
      <c r="E17" s="122" t="s">
        <v>674</v>
      </c>
      <c r="F17" s="123"/>
      <c r="G17" s="121"/>
      <c r="H17" s="124"/>
      <c r="I17" s="125"/>
      <c r="J17" s="105">
        <v>16</v>
      </c>
      <c r="K17" s="109" t="s">
        <v>675</v>
      </c>
      <c r="L17" s="126"/>
      <c r="M17" s="108">
        <v>0</v>
      </c>
    </row>
    <row r="18" spans="2:13" s="31" customFormat="1" ht="18" customHeight="1">
      <c r="B18" s="127"/>
      <c r="C18" s="124" t="s">
        <v>676</v>
      </c>
      <c r="D18" s="124"/>
      <c r="E18" s="124"/>
      <c r="F18" s="128"/>
      <c r="G18" s="127"/>
      <c r="H18" s="124" t="s">
        <v>673</v>
      </c>
      <c r="I18" s="125"/>
      <c r="J18" s="105">
        <v>17</v>
      </c>
      <c r="K18" s="109"/>
      <c r="L18" s="126" t="s">
        <v>677</v>
      </c>
      <c r="M18" s="108">
        <v>0</v>
      </c>
    </row>
    <row r="19" spans="2:13" s="31" customFormat="1" ht="18" customHeight="1">
      <c r="B19" s="127"/>
      <c r="C19" s="124"/>
      <c r="D19" s="124"/>
      <c r="E19" s="124"/>
      <c r="F19" s="128"/>
      <c r="G19" s="127"/>
      <c r="H19" s="129"/>
      <c r="I19" s="125"/>
      <c r="J19" s="105">
        <v>18</v>
      </c>
      <c r="K19" s="109"/>
      <c r="L19" s="126"/>
      <c r="M19" s="108"/>
    </row>
    <row r="20" spans="2:13" s="31" customFormat="1" ht="18" customHeight="1">
      <c r="B20" s="127"/>
      <c r="C20" s="124"/>
      <c r="D20" s="124"/>
      <c r="E20" s="124"/>
      <c r="F20" s="128"/>
      <c r="G20" s="127"/>
      <c r="H20" s="122" t="s">
        <v>674</v>
      </c>
      <c r="I20" s="125"/>
      <c r="J20" s="105">
        <v>19</v>
      </c>
      <c r="K20" s="109"/>
      <c r="L20" s="126"/>
      <c r="M20" s="108"/>
    </row>
    <row r="21" spans="2:13" s="31" customFormat="1" ht="18" customHeight="1">
      <c r="B21" s="130"/>
      <c r="C21" s="131"/>
      <c r="D21" s="131"/>
      <c r="E21" s="131"/>
      <c r="F21" s="132"/>
      <c r="G21" s="121"/>
      <c r="H21" s="124" t="s">
        <v>676</v>
      </c>
      <c r="I21" s="125"/>
      <c r="J21" s="112">
        <v>20</v>
      </c>
      <c r="K21" s="118"/>
      <c r="L21" s="119" t="s">
        <v>678</v>
      </c>
      <c r="M21" s="116">
        <f>SUM(M17:M20)</f>
        <v>0</v>
      </c>
    </row>
    <row r="22" spans="2:13" s="31" customFormat="1" ht="18" customHeight="1">
      <c r="B22" s="157" t="s">
        <v>679</v>
      </c>
      <c r="C22" s="157"/>
      <c r="D22" s="157"/>
      <c r="E22" s="157"/>
      <c r="F22" s="120"/>
      <c r="G22" s="121"/>
      <c r="H22" s="124"/>
      <c r="I22" s="125"/>
      <c r="J22" s="95" t="s">
        <v>135</v>
      </c>
      <c r="K22" s="156" t="s">
        <v>680</v>
      </c>
      <c r="L22" s="156"/>
      <c r="M22" s="156"/>
    </row>
    <row r="23" spans="2:13" s="31" customFormat="1" ht="18" customHeight="1">
      <c r="B23" s="121"/>
      <c r="C23" s="122" t="s">
        <v>673</v>
      </c>
      <c r="D23" s="122"/>
      <c r="E23" s="122" t="s">
        <v>674</v>
      </c>
      <c r="F23" s="123"/>
      <c r="G23" s="121"/>
      <c r="H23" s="124"/>
      <c r="I23" s="125"/>
      <c r="J23" s="99">
        <v>21</v>
      </c>
      <c r="K23" s="103"/>
      <c r="L23" s="133" t="s">
        <v>681</v>
      </c>
      <c r="M23" s="102">
        <f>ROUND(F15,2)+I15+M15+M21</f>
        <v>0</v>
      </c>
    </row>
    <row r="24" spans="2:13" s="31" customFormat="1" ht="18" customHeight="1">
      <c r="B24" s="127"/>
      <c r="C24" s="124" t="s">
        <v>676</v>
      </c>
      <c r="D24" s="124"/>
      <c r="E24" s="124"/>
      <c r="F24" s="128"/>
      <c r="G24" s="121"/>
      <c r="H24" s="124"/>
      <c r="I24" s="125"/>
      <c r="J24" s="105">
        <v>22</v>
      </c>
      <c r="K24" s="109" t="s">
        <v>682</v>
      </c>
      <c r="L24" s="134">
        <v>0</v>
      </c>
      <c r="M24" s="108">
        <v>0</v>
      </c>
    </row>
    <row r="25" spans="2:13" s="31" customFormat="1" ht="18" customHeight="1">
      <c r="B25" s="127"/>
      <c r="C25" s="124"/>
      <c r="D25" s="124"/>
      <c r="E25" s="124"/>
      <c r="F25" s="128"/>
      <c r="G25" s="121"/>
      <c r="H25" s="124"/>
      <c r="I25" s="125"/>
      <c r="J25" s="105">
        <v>23</v>
      </c>
      <c r="K25" s="109" t="s">
        <v>683</v>
      </c>
      <c r="L25" s="134">
        <v>0</v>
      </c>
      <c r="M25" s="108">
        <v>0</v>
      </c>
    </row>
    <row r="26" spans="2:13" s="31" customFormat="1" ht="18" customHeight="1">
      <c r="B26" s="127"/>
      <c r="C26" s="124"/>
      <c r="D26" s="124"/>
      <c r="E26" s="124"/>
      <c r="F26" s="128"/>
      <c r="G26" s="121"/>
      <c r="H26" s="124"/>
      <c r="I26" s="125"/>
      <c r="J26" s="112">
        <v>24</v>
      </c>
      <c r="K26" s="118"/>
      <c r="L26" s="119" t="s">
        <v>684</v>
      </c>
      <c r="M26" s="116">
        <f>M23+M24+M25</f>
        <v>0</v>
      </c>
    </row>
    <row r="27" spans="2:13" s="31" customFormat="1" ht="16.5" customHeight="1">
      <c r="B27" s="130"/>
      <c r="C27" s="131"/>
      <c r="D27" s="131"/>
      <c r="E27" s="131"/>
      <c r="F27" s="132"/>
      <c r="G27" s="130"/>
      <c r="H27" s="131"/>
      <c r="I27" s="132"/>
      <c r="J27" s="135" t="s">
        <v>685</v>
      </c>
      <c r="K27" s="136"/>
      <c r="L27" s="137"/>
      <c r="M27" s="138"/>
    </row>
    <row r="28" ht="14.25" customHeight="1"/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/>
  <pageMargins left="0.2361111111111111" right="0.2361111111111111" top="0.7479166666666667" bottom="0.236111111111111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"/>
  <sheetViews>
    <sheetView showGridLines="0" zoomScale="160" zoomScaleNormal="160" zoomScalePageLayoutView="0" workbookViewId="0" topLeftCell="A1">
      <selection activeCell="L5" sqref="L5"/>
    </sheetView>
  </sheetViews>
  <sheetFormatPr defaultColWidth="9.140625" defaultRowHeight="13.5" customHeight="1"/>
  <cols>
    <col min="1" max="1" width="38.28125" style="139" customWidth="1"/>
    <col min="2" max="12" width="9.140625" style="139" customWidth="1"/>
    <col min="13" max="13" width="3.7109375" style="139" customWidth="1"/>
    <col min="14" max="17" width="9.7109375" style="139" customWidth="1"/>
    <col min="18" max="242" width="9.140625" style="139" customWidth="1"/>
  </cols>
  <sheetData>
    <row r="1" spans="1:19" s="143" customFormat="1" ht="25.5" customHeight="1">
      <c r="A1" s="140" t="s">
        <v>686</v>
      </c>
      <c r="B1" s="141" t="s">
        <v>687</v>
      </c>
      <c r="C1" s="141" t="s">
        <v>688</v>
      </c>
      <c r="D1" s="141" t="s">
        <v>689</v>
      </c>
      <c r="E1" s="141" t="s">
        <v>690</v>
      </c>
      <c r="F1" s="141" t="s">
        <v>691</v>
      </c>
      <c r="G1" s="141" t="s">
        <v>692</v>
      </c>
      <c r="H1" s="141" t="s">
        <v>61</v>
      </c>
      <c r="I1" s="141" t="s">
        <v>693</v>
      </c>
      <c r="J1" s="141" t="s">
        <v>694</v>
      </c>
      <c r="K1" s="141" t="s">
        <v>695</v>
      </c>
      <c r="L1" s="141" t="s">
        <v>695</v>
      </c>
      <c r="M1" s="142" t="s">
        <v>108</v>
      </c>
      <c r="Q1" s="144"/>
      <c r="R1" s="145"/>
      <c r="S1" s="146"/>
    </row>
    <row r="2" spans="1:13" s="150" customFormat="1" ht="12.75" customHeight="1">
      <c r="A2" s="147" t="s">
        <v>696</v>
      </c>
      <c r="B2" s="148" t="s">
        <v>697</v>
      </c>
      <c r="C2" s="148" t="s">
        <v>697</v>
      </c>
      <c r="D2" s="148" t="s">
        <v>697</v>
      </c>
      <c r="E2" s="148" t="s">
        <v>697</v>
      </c>
      <c r="F2" s="148" t="s">
        <v>697</v>
      </c>
      <c r="G2" s="148" t="s">
        <v>697</v>
      </c>
      <c r="H2" s="148" t="s">
        <v>697</v>
      </c>
      <c r="I2" s="148" t="s">
        <v>697</v>
      </c>
      <c r="J2" s="148" t="s">
        <v>697</v>
      </c>
      <c r="K2" s="148" t="s">
        <v>697</v>
      </c>
      <c r="L2" s="148" t="s">
        <v>698</v>
      </c>
      <c r="M2" s="149"/>
    </row>
    <row r="4" spans="1:13" ht="13.5" customHeight="1">
      <c r="A4" s="139" t="s">
        <v>699</v>
      </c>
      <c r="B4" s="139">
        <v>0</v>
      </c>
      <c r="C4" s="139">
        <v>0</v>
      </c>
      <c r="D4" s="139">
        <v>0</v>
      </c>
      <c r="E4" s="139">
        <v>0</v>
      </c>
      <c r="F4" s="139">
        <v>0</v>
      </c>
      <c r="G4" s="139">
        <v>0</v>
      </c>
      <c r="H4" s="139">
        <v>0</v>
      </c>
      <c r="I4" s="139">
        <v>0</v>
      </c>
      <c r="J4" s="139">
        <v>0</v>
      </c>
      <c r="K4" s="139">
        <v>0</v>
      </c>
      <c r="L4" s="139">
        <v>0</v>
      </c>
      <c r="M4" s="139" t="s">
        <v>700</v>
      </c>
    </row>
    <row r="5" spans="1:13" ht="13.5" customHeight="1">
      <c r="A5" s="139" t="s">
        <v>701</v>
      </c>
      <c r="B5" s="139">
        <v>0</v>
      </c>
      <c r="C5" s="139">
        <v>0</v>
      </c>
      <c r="D5" s="139">
        <v>0</v>
      </c>
      <c r="E5" s="139">
        <v>0</v>
      </c>
      <c r="F5" s="139">
        <v>0</v>
      </c>
      <c r="G5" s="139">
        <v>0</v>
      </c>
      <c r="H5" s="139">
        <v>0</v>
      </c>
      <c r="I5" s="139">
        <v>0</v>
      </c>
      <c r="J5" s="139">
        <v>0</v>
      </c>
      <c r="K5" s="139">
        <v>0</v>
      </c>
      <c r="L5" s="139">
        <v>0</v>
      </c>
      <c r="M5" s="139" t="s">
        <v>700</v>
      </c>
    </row>
    <row r="7" spans="1:12" ht="13.5" customHeight="1">
      <c r="A7" s="139" t="s">
        <v>702</v>
      </c>
      <c r="B7" s="139">
        <f aca="true" t="shared" si="0" ref="B7:J7">SUM(B3:B6)</f>
        <v>0</v>
      </c>
      <c r="C7" s="139">
        <f t="shared" si="0"/>
        <v>0</v>
      </c>
      <c r="D7" s="139">
        <v>0</v>
      </c>
      <c r="E7" s="139">
        <f t="shared" si="0"/>
        <v>0</v>
      </c>
      <c r="F7" s="139">
        <f t="shared" si="0"/>
        <v>0</v>
      </c>
      <c r="G7" s="139">
        <f t="shared" si="0"/>
        <v>0</v>
      </c>
      <c r="H7" s="139">
        <f t="shared" si="0"/>
        <v>0</v>
      </c>
      <c r="I7" s="139">
        <v>0</v>
      </c>
      <c r="J7" s="139">
        <f t="shared" si="0"/>
        <v>0</v>
      </c>
      <c r="K7" s="139">
        <v>0</v>
      </c>
      <c r="L7" s="139">
        <v>0</v>
      </c>
    </row>
  </sheetData>
  <sheetProtection selectLockedCells="1" selectUnlockedCells="1"/>
  <printOptions/>
  <pageMargins left="0.39375" right="0.27569444444444446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HRENÁK Štefan</dc:creator>
  <cp:keywords/>
  <dc:description/>
  <cp:lastModifiedBy>HRENÁK Štefan</cp:lastModifiedBy>
  <dcterms:modified xsi:type="dcterms:W3CDTF">2017-11-15T13:25:14Z</dcterms:modified>
  <cp:category/>
  <cp:version/>
  <cp:contentType/>
  <cp:contentStatus/>
</cp:coreProperties>
</file>